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8035" windowHeight="12345"/>
  </bookViews>
  <sheets>
    <sheet name="汇总表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汇总表!$A$4:$Y$33</definedName>
    <definedName name="AS2DocOpenMode" hidden="1">"AS2DocumentEdit"</definedName>
    <definedName name="bs" localSheetId="0" hidden="1">{#N/A,#N/A,FALSE,"BBPREP"}</definedName>
    <definedName name="bs" hidden="1">{#N/A,#N/A,FALSE,"BBPREP"}</definedName>
    <definedName name="_xlnm.Print_Area" localSheetId="0">汇总表!$A:$X</definedName>
    <definedName name="TextRefCopyRangeCount" hidden="1">136</definedName>
    <definedName name="UFPrn20220517165329" localSheetId="0">#REF!</definedName>
    <definedName name="UFPrn20220517165329">#REF!</definedName>
    <definedName name="XREF_COLUMN_1" localSheetId="0" hidden="1">#REF!</definedName>
    <definedName name="XREF_COLUMN_1" hidden="1">#REF!</definedName>
    <definedName name="XREF_COLUMN_2" hidden="1">[1]Breakdown!#REF!</definedName>
    <definedName name="XREF_COLUMN_3" localSheetId="0" hidden="1">#REF!</definedName>
    <definedName name="XREF_COLUMN_3" hidden="1">#REF!</definedName>
    <definedName name="XREF_COLUMN_5" hidden="1">'[2]2004'!#REF!</definedName>
    <definedName name="XRefActiveRow" localSheetId="0" hidden="1">#REF!</definedName>
    <definedName name="XRefActiveRow" hidden="1">#REF!</definedName>
    <definedName name="XRefColumnsCount" hidden="1">2</definedName>
    <definedName name="XRefCopy1" localSheetId="0" hidden="1">#REF!</definedName>
    <definedName name="XRefCopy1" hidden="1">#REF!</definedName>
    <definedName name="XRefCopy1Row" localSheetId="0" hidden="1">#REF!</definedName>
    <definedName name="XRefCopy1Row" hidden="1">#REF!</definedName>
    <definedName name="XRefCopy2Row" localSheetId="0" hidden="1">#REF!</definedName>
    <definedName name="XRefCopy2Row" hidden="1">#REF!</definedName>
    <definedName name="XRefCopyRangeCount" hidden="1">2</definedName>
    <definedName name="XRefPaste1" localSheetId="0" hidden="1">#REF!</definedName>
    <definedName name="XRefPaste1" hidden="1">#REF!</definedName>
    <definedName name="XRefPaste1Row" localSheetId="0" hidden="1">#REF!</definedName>
    <definedName name="XRefPaste1Row" hidden="1">#REF!</definedName>
    <definedName name="XRefPaste2" localSheetId="0" hidden="1">#REF!</definedName>
    <definedName name="XRefPaste2" hidden="1">#REF!</definedName>
    <definedName name="XRefPaste2Row" localSheetId="0" hidden="1">#REF!</definedName>
    <definedName name="XRefPaste2Row" hidden="1">#REF!</definedName>
    <definedName name="XRefPaste3" localSheetId="0" hidden="1">#REF!</definedName>
    <definedName name="XRefPaste3" hidden="1">#REF!</definedName>
    <definedName name="XRefPaste3Row" localSheetId="0" hidden="1">#REF!</definedName>
    <definedName name="XRefPaste3Row" hidden="1">#REF!</definedName>
    <definedName name="XRefPasteRangeCount" hidden="1">2</definedName>
    <definedName name="本循环科目" hidden="1">[3]索引!$D$15:$D$76</definedName>
    <definedName name="检查所需资料清单" localSheetId="0" hidden="1">{#N/A,#N/A,FALSE,"BBPREP"}</definedName>
    <definedName name="检查所需资料清单" hidden="1">{#N/A,#N/A,FALSE,"BBPREP"}</definedName>
    <definedName name="科目余额表" localSheetId="0">#REF!</definedName>
    <definedName name="科目余额表">#REF!</definedName>
  </definedNames>
  <calcPr calcId="125725"/>
</workbook>
</file>

<file path=xl/calcChain.xml><?xml version="1.0" encoding="utf-8"?>
<calcChain xmlns="http://schemas.openxmlformats.org/spreadsheetml/2006/main">
  <c r="H33" i="1"/>
  <c r="G33"/>
  <c r="R32"/>
  <c r="U32" s="1"/>
  <c r="Q32"/>
  <c r="T32" s="1"/>
  <c r="P32"/>
  <c r="S32" s="1"/>
  <c r="R31"/>
  <c r="U31" s="1"/>
  <c r="Q31"/>
  <c r="T31" s="1"/>
  <c r="P31"/>
  <c r="S31" s="1"/>
  <c r="R30"/>
  <c r="U30" s="1"/>
  <c r="Q30"/>
  <c r="T30" s="1"/>
  <c r="V30" s="1"/>
  <c r="P30"/>
  <c r="S30" s="1"/>
  <c r="AA29"/>
  <c r="R29"/>
  <c r="U29" s="1"/>
  <c r="Q29"/>
  <c r="T29" s="1"/>
  <c r="P29"/>
  <c r="S29" s="1"/>
  <c r="R28"/>
  <c r="U28" s="1"/>
  <c r="Q28"/>
  <c r="T28" s="1"/>
  <c r="P28"/>
  <c r="S28" s="1"/>
  <c r="U27"/>
  <c r="T27"/>
  <c r="V27" s="1"/>
  <c r="R27"/>
  <c r="Q27"/>
  <c r="P27"/>
  <c r="S27" s="1"/>
  <c r="T26"/>
  <c r="R26"/>
  <c r="U26" s="1"/>
  <c r="Q26"/>
  <c r="P26"/>
  <c r="S26" s="1"/>
  <c r="R25"/>
  <c r="U25" s="1"/>
  <c r="Q25"/>
  <c r="T25" s="1"/>
  <c r="P25"/>
  <c r="S25" s="1"/>
  <c r="R24"/>
  <c r="U24" s="1"/>
  <c r="Q24"/>
  <c r="T24" s="1"/>
  <c r="P24"/>
  <c r="S24" s="1"/>
  <c r="R23"/>
  <c r="U23" s="1"/>
  <c r="Q23"/>
  <c r="T23" s="1"/>
  <c r="P23"/>
  <c r="S23" s="1"/>
  <c r="AA22"/>
  <c r="R22"/>
  <c r="U22" s="1"/>
  <c r="Q22"/>
  <c r="T22" s="1"/>
  <c r="P22"/>
  <c r="S22" s="1"/>
  <c r="AA21"/>
  <c r="U21"/>
  <c r="T21"/>
  <c r="S21"/>
  <c r="U20"/>
  <c r="T20"/>
  <c r="V20" s="1"/>
  <c r="R20"/>
  <c r="Q20"/>
  <c r="P20"/>
  <c r="S20" s="1"/>
  <c r="T19"/>
  <c r="R19"/>
  <c r="U19" s="1"/>
  <c r="Q19"/>
  <c r="P19"/>
  <c r="S19" s="1"/>
  <c r="R18"/>
  <c r="U18" s="1"/>
  <c r="Q18"/>
  <c r="T18" s="1"/>
  <c r="P18"/>
  <c r="S18" s="1"/>
  <c r="R17"/>
  <c r="U17" s="1"/>
  <c r="Q17"/>
  <c r="T17" s="1"/>
  <c r="P17"/>
  <c r="S17" s="1"/>
  <c r="AA16"/>
  <c r="T16"/>
  <c r="R16"/>
  <c r="U16" s="1"/>
  <c r="V16" s="1"/>
  <c r="Q16"/>
  <c r="P16"/>
  <c r="S16" s="1"/>
  <c r="W16" s="1"/>
  <c r="R15"/>
  <c r="U15" s="1"/>
  <c r="Q15"/>
  <c r="T15" s="1"/>
  <c r="P15"/>
  <c r="S15" s="1"/>
  <c r="R14"/>
  <c r="U14" s="1"/>
  <c r="Q14"/>
  <c r="T14" s="1"/>
  <c r="P14"/>
  <c r="S14" s="1"/>
  <c r="T13"/>
  <c r="R13"/>
  <c r="U13" s="1"/>
  <c r="Q13"/>
  <c r="P13"/>
  <c r="S13" s="1"/>
  <c r="T12"/>
  <c r="R12"/>
  <c r="U12" s="1"/>
  <c r="Q12"/>
  <c r="P12"/>
  <c r="S12" s="1"/>
  <c r="R11"/>
  <c r="U11" s="1"/>
  <c r="Q11"/>
  <c r="T11" s="1"/>
  <c r="P11"/>
  <c r="S11" s="1"/>
  <c r="R10"/>
  <c r="U10" s="1"/>
  <c r="Q10"/>
  <c r="T10" s="1"/>
  <c r="P10"/>
  <c r="S10" s="1"/>
  <c r="AA9"/>
  <c r="T9"/>
  <c r="R9"/>
  <c r="U9" s="1"/>
  <c r="V9" s="1"/>
  <c r="Q9"/>
  <c r="P9"/>
  <c r="S9" s="1"/>
  <c r="W9" s="1"/>
  <c r="R8"/>
  <c r="U8" s="1"/>
  <c r="Q8"/>
  <c r="T8" s="1"/>
  <c r="P8"/>
  <c r="S8" s="1"/>
  <c r="R7"/>
  <c r="U7" s="1"/>
  <c r="Q7"/>
  <c r="T7" s="1"/>
  <c r="P7"/>
  <c r="S7" s="1"/>
  <c r="T6"/>
  <c r="R6"/>
  <c r="Q6"/>
  <c r="P6"/>
  <c r="V23" l="1"/>
  <c r="V13"/>
  <c r="R33"/>
  <c r="V21"/>
  <c r="Q33"/>
  <c r="Y9"/>
  <c r="V12"/>
  <c r="Y16"/>
  <c r="V19"/>
  <c r="W19" s="1"/>
  <c r="W21"/>
  <c r="V26"/>
  <c r="W26" s="1"/>
  <c r="P33"/>
  <c r="U6"/>
  <c r="U33" s="1"/>
  <c r="W13"/>
  <c r="W20"/>
  <c r="W27"/>
  <c r="V7"/>
  <c r="W7" s="1"/>
  <c r="AA7"/>
  <c r="Y7"/>
  <c r="AA8"/>
  <c r="Y8"/>
  <c r="V8"/>
  <c r="Y14"/>
  <c r="V14"/>
  <c r="AA14"/>
  <c r="AA15"/>
  <c r="Y15"/>
  <c r="V15"/>
  <c r="Y22"/>
  <c r="V22"/>
  <c r="W22" s="1"/>
  <c r="AA28"/>
  <c r="V28"/>
  <c r="W28" s="1"/>
  <c r="Y28"/>
  <c r="Y29"/>
  <c r="V29"/>
  <c r="W14"/>
  <c r="W10"/>
  <c r="Y12"/>
  <c r="Y19"/>
  <c r="W24"/>
  <c r="Y26"/>
  <c r="W12"/>
  <c r="W23"/>
  <c r="W30"/>
  <c r="AA10"/>
  <c r="V10"/>
  <c r="Y10"/>
  <c r="AA11"/>
  <c r="Y11"/>
  <c r="V11"/>
  <c r="W11" s="1"/>
  <c r="V17"/>
  <c r="W17" s="1"/>
  <c r="AA17"/>
  <c r="Y17"/>
  <c r="AA18"/>
  <c r="Y18"/>
  <c r="V18"/>
  <c r="W18" s="1"/>
  <c r="AA24"/>
  <c r="V24"/>
  <c r="Y24"/>
  <c r="AA25"/>
  <c r="Y25"/>
  <c r="V25"/>
  <c r="W25" s="1"/>
  <c r="AA31"/>
  <c r="Y31"/>
  <c r="V31"/>
  <c r="W31" s="1"/>
  <c r="AA32"/>
  <c r="Y32"/>
  <c r="V32"/>
  <c r="W32" s="1"/>
  <c r="W15"/>
  <c r="W29"/>
  <c r="AA13"/>
  <c r="AA27"/>
  <c r="AA30"/>
  <c r="S6"/>
  <c r="AA12"/>
  <c r="Y13"/>
  <c r="AA19"/>
  <c r="Y20"/>
  <c r="Y23"/>
  <c r="AA26"/>
  <c r="Y27"/>
  <c r="Y30"/>
  <c r="T33"/>
  <c r="AA20"/>
  <c r="Y21"/>
  <c r="AA23"/>
  <c r="V6" l="1"/>
  <c r="Y6"/>
  <c r="Y33" s="1"/>
  <c r="V33"/>
  <c r="W8"/>
  <c r="AA6"/>
  <c r="AA33"/>
  <c r="S33"/>
  <c r="W6"/>
  <c r="W33" l="1"/>
</calcChain>
</file>

<file path=xl/sharedStrings.xml><?xml version="1.0" encoding="utf-8"?>
<sst xmlns="http://schemas.openxmlformats.org/spreadsheetml/2006/main" count="291" uniqueCount="208">
  <si>
    <r>
      <t>2021</t>
    </r>
    <r>
      <rPr>
        <b/>
        <sz val="20"/>
        <rFont val="宋体"/>
        <family val="2"/>
        <charset val="134"/>
      </rPr>
      <t>年蔡甸区工业企业技术改造等专项资金项目专项审核结果公示</t>
    </r>
    <phoneticPr fontId="6" type="noConversion"/>
  </si>
  <si>
    <t>单位：万元</t>
  </si>
  <si>
    <t>单位：万元</t>
    <phoneticPr fontId="5" type="noConversion"/>
  </si>
  <si>
    <t>序号</t>
  </si>
  <si>
    <t>企业名称</t>
  </si>
  <si>
    <t>项目名称</t>
  </si>
  <si>
    <t>详细地址</t>
  </si>
  <si>
    <t>建设内容及规模</t>
  </si>
  <si>
    <t>是否统计入库</t>
  </si>
  <si>
    <t>固定资产总投资</t>
  </si>
  <si>
    <t>其中：设备投资</t>
  </si>
  <si>
    <t>开工时间</t>
  </si>
  <si>
    <t>完工时间</t>
  </si>
  <si>
    <t>项目形象进度</t>
  </si>
  <si>
    <t>申报专项资金类别</t>
  </si>
  <si>
    <t>联系人及电话</t>
  </si>
  <si>
    <t>备注</t>
  </si>
  <si>
    <t>其它情况说明</t>
  </si>
  <si>
    <t>申报数</t>
    <phoneticPr fontId="6" type="noConversion"/>
  </si>
  <si>
    <t>2020年审定数</t>
    <phoneticPr fontId="5" type="noConversion"/>
  </si>
  <si>
    <t>2021年审定数</t>
    <phoneticPr fontId="5" type="noConversion"/>
  </si>
  <si>
    <t>设备投资审定数</t>
  </si>
  <si>
    <t>审减金额</t>
    <phoneticPr fontId="6" type="noConversion"/>
  </si>
  <si>
    <t>2020年</t>
    <phoneticPr fontId="5" type="noConversion"/>
  </si>
  <si>
    <t>2021年</t>
    <phoneticPr fontId="5" type="noConversion"/>
  </si>
  <si>
    <t>合计</t>
    <phoneticPr fontId="5" type="noConversion"/>
  </si>
  <si>
    <t>武汉市鼎欣电器有限公司</t>
  </si>
  <si>
    <t>空调钣金件加工自动化改造项目</t>
  </si>
  <si>
    <t>常福工业园常寿路西牛一街20号</t>
  </si>
  <si>
    <t>本项目在原有的厂房内进行改造，占地面积25000平方米。购置5条自动冲压生产线，投入机器人、专业自动化设备共计16台（套）。改造后可实现年产能1248万件。</t>
  </si>
  <si>
    <t>是</t>
  </si>
  <si>
    <t>项目所购置设备已全部完成并投产</t>
  </si>
  <si>
    <t>工业技术改造</t>
  </si>
  <si>
    <t>吴琴13986012349</t>
  </si>
  <si>
    <t>经形式审查符合申报条件</t>
  </si>
  <si>
    <t>湖北京通建材有限公司</t>
  </si>
  <si>
    <t>蔡甸区水泥粉磨站技改节能改造项目</t>
    <phoneticPr fontId="5" type="noConversion"/>
  </si>
  <si>
    <t>武汉市蔡甸区张湾街李湾村下牛头山</t>
  </si>
  <si>
    <t>对原有高耗能水泥粉磨生产设备进行改造，,并采用先进高效的粉磨技术，将原有高耗能水泥粉磨生产设备进行改造，淘汰水泥磨前对辊机，增加2台150-100辊压机及配套环保设施。并同时新上原料库大棚10000平方米及水泥包装线一条。</t>
  </si>
  <si>
    <r>
      <t>2020</t>
    </r>
    <r>
      <rPr>
        <sz val="10"/>
        <rFont val="宋体"/>
        <family val="3"/>
        <charset val="134"/>
      </rPr>
      <t>年</t>
    </r>
    <r>
      <rPr>
        <sz val="10"/>
        <rFont val="narrow"/>
        <family val="1"/>
      </rPr>
      <t>6</t>
    </r>
    <r>
      <rPr>
        <sz val="10"/>
        <rFont val="宋体"/>
        <family val="3"/>
        <charset val="134"/>
      </rPr>
      <t>月开工以来截至目前，项目已完成全部设备安装、工装调试。</t>
    </r>
    <r>
      <rPr>
        <sz val="10"/>
        <rFont val="narrow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narrow"/>
        <family val="1"/>
      </rPr>
      <t>12</t>
    </r>
    <r>
      <rPr>
        <sz val="10"/>
        <rFont val="宋体"/>
        <family val="3"/>
        <charset val="134"/>
      </rPr>
      <t>月，项目新增设备全部安装调试完毕，进入试生产阶段。试生产以来，各生产设备以及安全、消防、环保等设施运行总体良好，设备结构和设备性能符合工艺流程的要求，产能达到设计要求。</t>
    </r>
  </si>
  <si>
    <r>
      <rPr>
        <sz val="10"/>
        <rFont val="宋体"/>
        <family val="3"/>
        <charset val="134"/>
      </rPr>
      <t>工业技术改造</t>
    </r>
  </si>
  <si>
    <r>
      <rPr>
        <sz val="10"/>
        <rFont val="宋体"/>
        <family val="3"/>
        <charset val="134"/>
      </rPr>
      <t>马清杰</t>
    </r>
    <r>
      <rPr>
        <sz val="10"/>
        <rFont val="narrow"/>
        <family val="1"/>
      </rPr>
      <t>15927584020</t>
    </r>
  </si>
  <si>
    <r>
      <rPr>
        <sz val="12"/>
        <rFont val="楷体"/>
        <family val="3"/>
        <charset val="134"/>
      </rPr>
      <t>经形式审查符合申报条件</t>
    </r>
  </si>
  <si>
    <t>宏德汽车零部件（武汉）有限公司</t>
  </si>
  <si>
    <t>汽车座椅关键部件
智能制造项目</t>
  </si>
  <si>
    <t>武汉市蔡甸区大集街南湾村(武汉宏泽汽车零部件有限公司内)</t>
  </si>
  <si>
    <t>租赁武汉宏泽汽车零部件有限公司厂房10808.44㎡，建设汽车座椅关键部件智能化生产线，新增冲压设备40台套、焊接机器人30台套及其它配套设备。年产汽车座椅关键部件的冲压件900万件、焊接件300万件、组装件200万件等。</t>
    <phoneticPr fontId="5" type="noConversion"/>
  </si>
  <si>
    <t>2020.10</t>
  </si>
  <si>
    <t>2021.12</t>
  </si>
  <si>
    <r>
      <rPr>
        <sz val="10"/>
        <rFont val="宋体"/>
        <family val="3"/>
        <charset val="134"/>
      </rPr>
      <t>新增生产线已建成，购置生产设备</t>
    </r>
    <r>
      <rPr>
        <sz val="10"/>
        <rFont val="narrow"/>
        <family val="1"/>
      </rPr>
      <t>70</t>
    </r>
    <r>
      <rPr>
        <sz val="10"/>
        <rFont val="宋体"/>
        <family val="3"/>
        <charset val="134"/>
      </rPr>
      <t>台套已安装调试完毕，经过试运行试产，现已投入使用。</t>
    </r>
  </si>
  <si>
    <r>
      <rPr>
        <sz val="10"/>
        <rFont val="宋体"/>
        <family val="3"/>
        <charset val="134"/>
      </rPr>
      <t>付玉凤</t>
    </r>
    <r>
      <rPr>
        <sz val="10"/>
        <rFont val="narrow"/>
        <family val="1"/>
      </rPr>
      <t>13037139908</t>
    </r>
  </si>
  <si>
    <t>武汉中建商砼新型建材有限公司</t>
  </si>
  <si>
    <t>高性能商品混凝土制造</t>
    <phoneticPr fontId="5" type="noConversion"/>
  </si>
  <si>
    <t>武汉市蔡甸区张湾街华英村柏林农科所</t>
  </si>
  <si>
    <t>计划年产80万方高性能商品混凝土。建设内容：新建全封闭厂房，办公及生活设施、环保设施等，新建2条环保型180生产线，28台设备等。</t>
  </si>
  <si>
    <r>
      <rPr>
        <sz val="10"/>
        <rFont val="宋体"/>
        <family val="3"/>
        <charset val="134"/>
      </rPr>
      <t>厂房、车间等建设内容均已完成，生产设备已安装调试完毕，正式投入使用。</t>
    </r>
  </si>
  <si>
    <r>
      <rPr>
        <sz val="10"/>
        <rFont val="宋体"/>
        <family val="3"/>
        <charset val="134"/>
      </rPr>
      <t>赵艳</t>
    </r>
    <r>
      <rPr>
        <sz val="10"/>
        <rFont val="narrow"/>
        <family val="1"/>
      </rPr>
      <t>15288841723</t>
    </r>
  </si>
  <si>
    <t>不足500万，不符合申报条件</t>
    <phoneticPr fontId="5" type="noConversion"/>
  </si>
  <si>
    <t>湖北惠海希康制药有限公司</t>
  </si>
  <si>
    <t>产能扩充及配套建设</t>
  </si>
  <si>
    <t>常福工业示范园福照路以西常喜路以北（蔡甸经济开发区西牛二街5号）</t>
  </si>
  <si>
    <t>改建面积约3000平方米；新增设备约100台（套）。建设规模：年生产中药制剂2亿粒。</t>
    <phoneticPr fontId="5" type="noConversion"/>
  </si>
  <si>
    <r>
      <rPr>
        <sz val="10"/>
        <rFont val="宋体"/>
        <family val="3"/>
        <charset val="134"/>
      </rPr>
      <t>厂房改造、装修、新建生产车间等均已完成，新增生产线已建成，购置生产设备约</t>
    </r>
    <r>
      <rPr>
        <sz val="10"/>
        <rFont val="narrow"/>
        <family val="1"/>
      </rPr>
      <t>100</t>
    </r>
    <r>
      <rPr>
        <sz val="10"/>
        <rFont val="宋体"/>
        <family val="3"/>
        <charset val="134"/>
      </rPr>
      <t>台套已安装调试完毕，经过试运行试产，现已投入使用。</t>
    </r>
  </si>
  <si>
    <r>
      <rPr>
        <sz val="10"/>
        <rFont val="宋体"/>
        <family val="3"/>
        <charset val="134"/>
      </rPr>
      <t xml:space="preserve">伍月红
</t>
    </r>
    <r>
      <rPr>
        <sz val="10"/>
        <rFont val="narrow"/>
        <family val="1"/>
      </rPr>
      <t>13986196519</t>
    </r>
  </si>
  <si>
    <r>
      <rPr>
        <sz val="10"/>
        <rFont val="宋体"/>
        <family val="3"/>
        <charset val="134"/>
      </rPr>
      <t>需剔除</t>
    </r>
    <r>
      <rPr>
        <sz val="10"/>
        <rFont val="narrow"/>
        <family val="1"/>
      </rPr>
      <t>2020</t>
    </r>
    <r>
      <rPr>
        <sz val="10"/>
        <rFont val="宋体"/>
        <family val="3"/>
        <charset val="134"/>
      </rPr>
      <t>年蔡甸区工业技改项目申报重复内容</t>
    </r>
  </si>
  <si>
    <t>武汉万居隆电器有限公司</t>
  </si>
  <si>
    <t>万居隆商用热泵生产线技改项目</t>
  </si>
  <si>
    <t>武汉市蔡甸区大集街银燕村</t>
  </si>
  <si>
    <t>项目占地约42亩，其中扩建厂房及配套设施4栋、新增生产线8套、专业设备100余台，项目建成后实现年产商用热泵机组及其零部件6万套以上。</t>
  </si>
  <si>
    <r>
      <t>2022</t>
    </r>
    <r>
      <rPr>
        <sz val="10"/>
        <rFont val="宋体"/>
        <family val="3"/>
        <charset val="134"/>
      </rPr>
      <t>年</t>
    </r>
    <r>
      <rPr>
        <sz val="10"/>
        <rFont val="narrow"/>
        <family val="1"/>
      </rPr>
      <t>5</t>
    </r>
    <r>
      <rPr>
        <sz val="10"/>
        <rFont val="宋体"/>
        <family val="3"/>
        <charset val="134"/>
      </rPr>
      <t>月</t>
    </r>
  </si>
  <si>
    <r>
      <t xml:space="preserve">    </t>
    </r>
    <r>
      <rPr>
        <sz val="10"/>
        <rFont val="宋体"/>
        <family val="3"/>
        <charset val="134"/>
      </rPr>
      <t>工业技术改造</t>
    </r>
  </si>
  <si>
    <r>
      <rPr>
        <sz val="10"/>
        <rFont val="宋体"/>
        <family val="3"/>
        <charset val="134"/>
      </rPr>
      <t xml:space="preserve">王亮
</t>
    </r>
    <r>
      <rPr>
        <sz val="10"/>
        <rFont val="narrow"/>
        <family val="1"/>
      </rPr>
      <t>13027158090</t>
    </r>
  </si>
  <si>
    <r>
      <rPr>
        <sz val="10"/>
        <rFont val="宋体"/>
        <family val="3"/>
        <charset val="134"/>
      </rPr>
      <t>需剔除</t>
    </r>
    <r>
      <rPr>
        <sz val="10"/>
        <rFont val="narrow"/>
        <family val="1"/>
      </rPr>
      <t>2021</t>
    </r>
    <r>
      <rPr>
        <sz val="10"/>
        <rFont val="Arial"/>
        <family val="2"/>
      </rPr>
      <t>年蔡甸区工业技改项目申报重复内容</t>
    </r>
  </si>
  <si>
    <t>武汉恒源龙裕精密机械制造有限公司</t>
  </si>
  <si>
    <t>汽车制动系统及关键零部件产线智能化升级改造项目</t>
  </si>
  <si>
    <t>武汉市蔡甸区奓山街康湾村、土山村常福新城厂区综合楼一区栋1-5层/室</t>
  </si>
  <si>
    <t>在现有厂房内对生产线进行智能化升级改造，引进数控立式、卧式加工中心、搬动机器人、精密夹治具等设备，升级改造现有立式、卧式数控加工设备共30余台套，全面提升生产智能化程度。达产后，预计可每年新增汽车制动系统及关键零部件550万套。</t>
  </si>
  <si>
    <r>
      <rPr>
        <sz val="10"/>
        <rFont val="宋体"/>
        <family val="3"/>
        <charset val="134"/>
      </rPr>
      <t>厂房改造、装修、新建生产车间、办公区域、仓储车间均已完成，新增生产线已建成，购置生产设备</t>
    </r>
    <r>
      <rPr>
        <sz val="10"/>
        <rFont val="narrow"/>
        <family val="1"/>
      </rPr>
      <t>39</t>
    </r>
    <r>
      <rPr>
        <sz val="10"/>
        <rFont val="宋体"/>
        <family val="3"/>
        <charset val="134"/>
      </rPr>
      <t>台套已安装调试完毕，经过试运行试产，现已投入使用。</t>
    </r>
  </si>
  <si>
    <r>
      <rPr>
        <sz val="10"/>
        <rFont val="宋体"/>
        <family val="3"/>
        <charset val="134"/>
      </rPr>
      <t>黄贻华</t>
    </r>
    <r>
      <rPr>
        <sz val="10"/>
        <rFont val="narrow"/>
        <family val="1"/>
      </rPr>
      <t>/18627975050</t>
    </r>
  </si>
  <si>
    <t>武汉丰洋精工汽车部件有限公司</t>
  </si>
  <si>
    <t>丰洋武汉汽车零部件生产智能化改造项目</t>
  </si>
  <si>
    <t>武汉市蔡甸区大集街花园湾二街77号</t>
  </si>
  <si>
    <t>在现有厂房内对生产线进行智能化升级，新增信息化生产、管理系统等建设；更新改造现有生产线、机器人工作站及辅助设施设备、模具等；项目建成后，提高公司自动化生产效率、数控化率及整体智能化水平，打造智能化工厂</t>
  </si>
  <si>
    <r>
      <rPr>
        <sz val="10"/>
        <rFont val="宋体"/>
        <family val="3"/>
        <charset val="134"/>
      </rPr>
      <t>购置及改造生产设备已安装调试完毕，经过试运行试产，现已投入使用。</t>
    </r>
  </si>
  <si>
    <r>
      <rPr>
        <sz val="10"/>
        <rFont val="宋体"/>
        <family val="3"/>
        <charset val="134"/>
      </rPr>
      <t>全贵珍</t>
    </r>
    <r>
      <rPr>
        <sz val="10"/>
        <rFont val="narrow"/>
        <family val="1"/>
      </rPr>
      <t>15671719363</t>
    </r>
  </si>
  <si>
    <r>
      <rPr>
        <sz val="10"/>
        <rFont val="宋体"/>
        <family val="3"/>
        <charset val="134"/>
      </rPr>
      <t>需剔除</t>
    </r>
    <r>
      <rPr>
        <sz val="10"/>
        <rFont val="narrow"/>
        <family val="1"/>
      </rPr>
      <t>2020</t>
    </r>
    <r>
      <rPr>
        <sz val="10"/>
        <rFont val="宋体"/>
        <family val="3"/>
        <charset val="134"/>
      </rPr>
      <t>年省级高质量发展技改项目申报重复内容</t>
    </r>
  </si>
  <si>
    <t>中建钢构武汉有限公司</t>
    <phoneticPr fontId="5" type="noConversion"/>
  </si>
  <si>
    <t>重型钢结构生产线智能化改造提升</t>
  </si>
  <si>
    <t>武汉市蔡甸经济开发区姚家山工业园</t>
  </si>
  <si>
    <t>钢结构管材切割机器人1 套、牛腿焊接机器人工作站2套，地轨焊接机器人系统2套，涂装机器人系统2套，钢结构封闭式自动环保涂装生产线1条，预计钢结构年产量福利卡万吨以上，打造成钢结构造业行业智能制造综合标准化与新模式示范项目</t>
  </si>
  <si>
    <r>
      <rPr>
        <sz val="10"/>
        <rFont val="宋体"/>
        <family val="3"/>
        <charset val="134"/>
      </rPr>
      <t>管材自动切割生产线，桥梁钢结构自动加工，典型钢构件自动装焊工作站，首条重型钢结构智能喷涂生产线均已完成，新增生产线已建成，购置生产设备</t>
    </r>
    <r>
      <rPr>
        <sz val="10"/>
        <rFont val="narrow"/>
        <family val="1"/>
      </rPr>
      <t>39</t>
    </r>
    <r>
      <rPr>
        <sz val="10"/>
        <rFont val="宋体"/>
        <family val="3"/>
        <charset val="134"/>
      </rPr>
      <t>台套已安装调试完毕经过试运行试产，现已投入使用。</t>
    </r>
    <phoneticPr fontId="5" type="noConversion"/>
  </si>
  <si>
    <r>
      <rPr>
        <sz val="10"/>
        <rFont val="宋体"/>
        <family val="3"/>
        <charset val="134"/>
      </rPr>
      <t>文志洁</t>
    </r>
    <r>
      <rPr>
        <sz val="10"/>
        <rFont val="narrow"/>
        <family val="1"/>
      </rPr>
      <t>18971641572</t>
    </r>
  </si>
  <si>
    <t>武汉雅都包装印刷有限公司</t>
  </si>
  <si>
    <t xml:space="preserve">雅都绿色包装产业园    </t>
  </si>
  <si>
    <t>武汉市蔡甸区奓山街檀树大道与双丰大街交汇处以东（奓山街双丰村）</t>
  </si>
  <si>
    <t>新建厂房5栋，办公楼1栋，倒班楼1栋。新增纸箱生产线一条，新增印刷生产线一条，累计新增各类生产设备23台。年产1500万平方米彩印纸箱，4800万平方米预印纸箱，480万个精品香烟条盒。</t>
    <phoneticPr fontId="5" type="noConversion"/>
  </si>
  <si>
    <r>
      <rPr>
        <sz val="10"/>
        <rFont val="宋体"/>
        <family val="3"/>
        <charset val="134"/>
      </rPr>
      <t>厂房建设已经基本完工，生产设备已完成安装调试，经过试运行试产，现已投入使用。</t>
    </r>
  </si>
  <si>
    <r>
      <rPr>
        <sz val="10"/>
        <rFont val="宋体"/>
        <family val="3"/>
        <charset val="134"/>
      </rPr>
      <t xml:space="preserve">曹霞
</t>
    </r>
    <r>
      <rPr>
        <sz val="10"/>
        <rFont val="narrow"/>
        <family val="1"/>
      </rPr>
      <t>13971040307</t>
    </r>
  </si>
  <si>
    <t>武汉特种工业泵厂有限公司</t>
    <phoneticPr fontId="5" type="noConversion"/>
  </si>
  <si>
    <t>特泵公司合金钢产品铸造生产线</t>
    <phoneticPr fontId="5" type="noConversion"/>
  </si>
  <si>
    <t>武汉蔡甸经济开发区龙王工业园龙王路16号</t>
  </si>
  <si>
    <t>该项目主要建设年产3000吨合金钢生产线，其中包括2T钢壳中频炉两座，0.5T钢壳中频炉一座，10T/H碱酚醛树脂砂生产线一条以及其他辅助生产设施。总投资2221万元。</t>
  </si>
  <si>
    <r>
      <t xml:space="preserve"> </t>
    </r>
    <r>
      <rPr>
        <sz val="10"/>
        <rFont val="宋体"/>
        <family val="3"/>
        <charset val="134"/>
      </rPr>
      <t>截止到</t>
    </r>
    <r>
      <rPr>
        <sz val="10"/>
        <rFont val="narrow"/>
        <family val="1"/>
      </rPr>
      <t>2022</t>
    </r>
    <r>
      <rPr>
        <sz val="10"/>
        <rFont val="宋体"/>
        <family val="3"/>
        <charset val="134"/>
      </rPr>
      <t>年</t>
    </r>
    <r>
      <rPr>
        <sz val="10"/>
        <rFont val="narrow"/>
        <family val="1"/>
      </rPr>
      <t>4</t>
    </r>
    <r>
      <rPr>
        <sz val="10"/>
        <rFont val="宋体"/>
        <family val="3"/>
        <charset val="134"/>
      </rPr>
      <t>月底，项目已完成包括</t>
    </r>
    <r>
      <rPr>
        <sz val="10"/>
        <rFont val="narrow"/>
        <family val="1"/>
      </rPr>
      <t>2T</t>
    </r>
    <r>
      <rPr>
        <sz val="10"/>
        <rFont val="宋体"/>
        <family val="3"/>
        <charset val="134"/>
      </rPr>
      <t>钢壳中频炉两座，</t>
    </r>
    <r>
      <rPr>
        <sz val="10"/>
        <rFont val="narrow"/>
        <family val="1"/>
      </rPr>
      <t>0.5T</t>
    </r>
    <r>
      <rPr>
        <sz val="10"/>
        <rFont val="宋体"/>
        <family val="3"/>
        <charset val="134"/>
      </rPr>
      <t>钢壳中频炉一座，</t>
    </r>
    <r>
      <rPr>
        <sz val="10"/>
        <rFont val="narrow"/>
        <family val="1"/>
      </rPr>
      <t>10T/H</t>
    </r>
    <r>
      <rPr>
        <sz val="10"/>
        <rFont val="宋体"/>
        <family val="3"/>
        <charset val="134"/>
      </rPr>
      <t>碱酚醛树脂砂生产线一条以及其他辅助生产设施。计划总投资</t>
    </r>
    <r>
      <rPr>
        <sz val="10"/>
        <rFont val="narrow"/>
        <family val="1"/>
      </rPr>
      <t>1000</t>
    </r>
    <r>
      <rPr>
        <sz val="10"/>
        <rFont val="宋体"/>
        <family val="3"/>
        <charset val="134"/>
      </rPr>
      <t>万元，实际完成投资</t>
    </r>
    <r>
      <rPr>
        <sz val="10"/>
        <rFont val="narrow"/>
        <family val="1"/>
      </rPr>
      <t>2289</t>
    </r>
    <r>
      <rPr>
        <sz val="10"/>
        <rFont val="宋体"/>
        <family val="3"/>
        <charset val="134"/>
      </rPr>
      <t>万元，项目已进入试生产阶段。</t>
    </r>
  </si>
  <si>
    <r>
      <rPr>
        <sz val="10"/>
        <rFont val="宋体"/>
        <family val="3"/>
        <charset val="134"/>
      </rPr>
      <t>曾艳红</t>
    </r>
    <r>
      <rPr>
        <sz val="10"/>
        <rFont val="narrow"/>
        <family val="1"/>
      </rPr>
      <t>13707117522</t>
    </r>
  </si>
  <si>
    <t>放弃申报</t>
    <phoneticPr fontId="5" type="noConversion"/>
  </si>
  <si>
    <t>武汉信达时代机械有限公司</t>
  </si>
  <si>
    <t>汽车零部件冲压及焊接生产基地扩建及技术改造项目</t>
    <phoneticPr fontId="5" type="noConversion"/>
  </si>
  <si>
    <t>武汉市蔡甸区大集街天鹅湖大道118号</t>
  </si>
  <si>
    <t>占地面积25341平米、建筑面积为18597.9平米的一层钢架结构主厂房和建筑面积为2991平米的4层钢架结构辅助厂房；新增一条5000吨位5台冲压设备的机械手伺服五联机自动冲压生产线( 1600T/1000T/800T/ 800T/800T)；新增2条23台机器人焊接生产线（汽车前、后地板焊接）；新增1台1600吨位多工位连续模油压机；预计建成全部投产后，每年可以配套主机厂150万台份的汽车冲压零件、配套乘用车公司前后地板焊接总成件6万件，预计年销售收入可达到2个亿。</t>
  </si>
  <si>
    <r>
      <rPr>
        <sz val="10"/>
        <rFont val="宋体"/>
        <family val="3"/>
        <charset val="134"/>
      </rPr>
      <t>厂房改造、装修、新建生产车间、办公区域、仓储车间均已完成，新增生产线已建成，购置生产设备</t>
    </r>
    <r>
      <rPr>
        <sz val="10"/>
        <rFont val="narrow"/>
        <family val="1"/>
      </rPr>
      <t>40</t>
    </r>
    <r>
      <rPr>
        <sz val="10"/>
        <rFont val="宋体"/>
        <family val="3"/>
        <charset val="134"/>
      </rPr>
      <t>台套已安装调试完毕，经过试运行试产，现已投入使用。</t>
    </r>
  </si>
  <si>
    <r>
      <rPr>
        <sz val="10"/>
        <rFont val="宋体"/>
        <family val="3"/>
        <charset val="134"/>
      </rPr>
      <t>师伟</t>
    </r>
    <r>
      <rPr>
        <sz val="10"/>
        <rFont val="narrow"/>
        <family val="1"/>
      </rPr>
      <t>18607143500</t>
    </r>
  </si>
  <si>
    <r>
      <t>数码模冲压技术（武汉）有限公司</t>
    </r>
    <r>
      <rPr>
        <sz val="10"/>
        <rFont val="宋体"/>
        <family val="2"/>
        <charset val="134"/>
        <scheme val="minor"/>
      </rPr>
      <t xml:space="preserve"> </t>
    </r>
  </si>
  <si>
    <t>汽车零部件数字化智能化产业改造项目</t>
  </si>
  <si>
    <r>
      <t>武汉蔡甸经济开发区常福工业园</t>
    </r>
    <r>
      <rPr>
        <sz val="10"/>
        <rFont val="Arial"/>
        <family val="2"/>
      </rPr>
      <t>19</t>
    </r>
    <r>
      <rPr>
        <sz val="10"/>
        <rFont val="宋体"/>
        <family val="3"/>
        <charset val="134"/>
      </rPr>
      <t>号</t>
    </r>
  </si>
  <si>
    <r>
      <t>占地面积</t>
    </r>
    <r>
      <rPr>
        <sz val="10"/>
        <rFont val="Arial"/>
        <family val="2"/>
      </rPr>
      <t>342992</t>
    </r>
    <r>
      <rPr>
        <sz val="10"/>
        <rFont val="宋体"/>
        <family val="3"/>
        <charset val="134"/>
      </rPr>
      <t>㎡，建筑物面积</t>
    </r>
    <r>
      <rPr>
        <sz val="10"/>
        <rFont val="Arial"/>
        <family val="2"/>
      </rPr>
      <t>103680.13</t>
    </r>
    <r>
      <rPr>
        <sz val="10"/>
        <rFont val="宋体"/>
        <family val="3"/>
        <charset val="134"/>
      </rPr>
      <t>㎡，新建</t>
    </r>
    <r>
      <rPr>
        <sz val="10"/>
        <rFont val="Arial"/>
        <family val="2"/>
      </rPr>
      <t>800T</t>
    </r>
    <r>
      <rPr>
        <sz val="10"/>
        <rFont val="宋体"/>
        <family val="3"/>
        <charset val="134"/>
      </rPr>
      <t>连续冲压生产线、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台</t>
    </r>
    <r>
      <rPr>
        <sz val="10"/>
        <rFont val="Arial"/>
        <family val="2"/>
      </rPr>
      <t>160T-400T</t>
    </r>
    <r>
      <rPr>
        <sz val="10"/>
        <rFont val="宋体"/>
        <family val="3"/>
        <charset val="134"/>
      </rPr>
      <t>冲压生产线、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台点焊机器人工作站、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台弧焊机器人工作站、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台螺柱焊工作站、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台铆接设备工作站、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台三坐标检查设备，改造升级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台点焊机器人工作站</t>
    </r>
    <r>
      <rPr>
        <sz val="10"/>
        <rFont val="Arial"/>
        <family val="2"/>
      </rPr>
      <t>\</t>
    </r>
    <r>
      <rPr>
        <sz val="10"/>
        <rFont val="宋体"/>
        <family val="3"/>
        <charset val="134"/>
      </rPr>
      <t>达产后汽车零部件生产年产量预计</t>
    </r>
    <r>
      <rPr>
        <sz val="10"/>
        <rFont val="Arial"/>
        <family val="2"/>
      </rPr>
      <t>1000</t>
    </r>
    <r>
      <rPr>
        <sz val="10"/>
        <rFont val="宋体"/>
        <family val="3"/>
        <charset val="134"/>
      </rPr>
      <t>万件</t>
    </r>
    <phoneticPr fontId="5" type="noConversion"/>
  </si>
  <si>
    <r>
      <rPr>
        <sz val="10"/>
        <rFont val="宋体"/>
        <family val="3"/>
        <charset val="134"/>
      </rPr>
      <t>本次申报设备已全部到位，部分已投入使用。</t>
    </r>
  </si>
  <si>
    <r>
      <rPr>
        <sz val="10"/>
        <rFont val="宋体"/>
        <family val="3"/>
        <charset val="134"/>
      </rPr>
      <t>何泽勇</t>
    </r>
    <r>
      <rPr>
        <sz val="10"/>
        <rFont val="narrow"/>
        <family val="1"/>
      </rPr>
      <t>13618652265</t>
    </r>
  </si>
  <si>
    <t>14-1</t>
    <phoneticPr fontId="5" type="noConversion"/>
  </si>
  <si>
    <t>武汉鑫恒通车桥制造有限公司</t>
    <phoneticPr fontId="5" type="noConversion"/>
  </si>
  <si>
    <t>武汉鑫恒通车桥制造有限公司商用车零部件制造</t>
    <phoneticPr fontId="5" type="noConversion"/>
  </si>
  <si>
    <t>武汉市蔡甸区常福工业示范园</t>
  </si>
  <si>
    <r>
      <t>改造新建生产车间、办公区域仓储场所共计</t>
    </r>
    <r>
      <rPr>
        <sz val="10"/>
        <rFont val="Arial"/>
        <family val="2"/>
      </rPr>
      <t>3500</t>
    </r>
    <r>
      <rPr>
        <sz val="10"/>
        <rFont val="宋体"/>
        <family val="3"/>
        <charset val="134"/>
      </rPr>
      <t>㎡，新增配套生产设备</t>
    </r>
  </si>
  <si>
    <r>
      <rPr>
        <sz val="10"/>
        <rFont val="宋体"/>
        <family val="3"/>
        <charset val="134"/>
      </rPr>
      <t>厂房改造、装修、新建生产车间、办公区域、仓储场所均已完成，购置生产设备</t>
    </r>
    <r>
      <rPr>
        <sz val="10"/>
        <rFont val="narrow"/>
        <family val="1"/>
      </rPr>
      <t>19</t>
    </r>
    <r>
      <rPr>
        <sz val="10"/>
        <rFont val="宋体"/>
        <family val="3"/>
        <charset val="134"/>
      </rPr>
      <t>台套已安装调试完毕，经过试运行试产，现已投入使用。</t>
    </r>
  </si>
  <si>
    <r>
      <rPr>
        <sz val="10"/>
        <rFont val="宋体"/>
        <family val="3"/>
        <charset val="134"/>
      </rPr>
      <t xml:space="preserve">涂前高
</t>
    </r>
    <r>
      <rPr>
        <sz val="10"/>
        <rFont val="narrow"/>
        <family val="1"/>
      </rPr>
      <t>13971243718</t>
    </r>
  </si>
  <si>
    <t>14-2</t>
    <phoneticPr fontId="5" type="noConversion"/>
  </si>
  <si>
    <t>武汉鑫恒通车桥制造有限公司</t>
  </si>
  <si>
    <t>采购武汉友龙智能装备有限公司设备</t>
  </si>
  <si>
    <t>无须入库</t>
  </si>
  <si>
    <r>
      <rPr>
        <sz val="10"/>
        <rFont val="宋体"/>
        <family val="3"/>
        <charset val="134"/>
      </rPr>
      <t>厂房改造、装修、新建生产车间、办公区域、仓储场所均已完成，购置生产设备</t>
    </r>
    <r>
      <rPr>
        <sz val="10"/>
        <rFont val="narrow"/>
        <family val="1"/>
      </rPr>
      <t>19</t>
    </r>
    <r>
      <rPr>
        <sz val="10"/>
        <rFont val="宋体"/>
        <family val="3"/>
        <charset val="134"/>
      </rPr>
      <t>台套已安装调试完毕，经过试运行试产，现已投入使用</t>
    </r>
  </si>
  <si>
    <r>
      <rPr>
        <sz val="10"/>
        <rFont val="宋体"/>
        <family val="3"/>
        <charset val="134"/>
      </rPr>
      <t>产业联动发展</t>
    </r>
  </si>
  <si>
    <t>产业联动发展</t>
  </si>
  <si>
    <t>武汉普泰金属制造技术有限公司</t>
    <phoneticPr fontId="6" type="noConversion"/>
  </si>
  <si>
    <t>注塑智能化生产平台</t>
    <phoneticPr fontId="6" type="noConversion"/>
  </si>
  <si>
    <r>
      <t>武汉市蔡甸区奓山街常福必大工业园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>号厂房</t>
    </r>
    <r>
      <rPr>
        <sz val="10"/>
        <rFont val="Arial"/>
        <family val="2"/>
      </rPr>
      <t>2</t>
    </r>
    <r>
      <rPr>
        <sz val="10"/>
        <rFont val="宋体"/>
        <family val="3"/>
        <charset val="134"/>
      </rPr>
      <t>号房屋</t>
    </r>
  </si>
  <si>
    <r>
      <t>项目为注塑车间设备改造和升级，计划设备投入</t>
    </r>
    <r>
      <rPr>
        <sz val="10"/>
        <rFont val="Arial"/>
        <family val="2"/>
      </rPr>
      <t>600</t>
    </r>
    <r>
      <rPr>
        <sz val="10"/>
        <rFont val="宋体"/>
        <family val="3"/>
        <charset val="134"/>
      </rPr>
      <t>万。进口日本东芝双金属电动注塑机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台、日本进口机械手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台、送料机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台、日本进口模温机设备</t>
    </r>
    <r>
      <rPr>
        <sz val="10"/>
        <rFont val="Arial"/>
        <family val="2"/>
      </rPr>
      <t>4</t>
    </r>
    <r>
      <rPr>
        <sz val="10"/>
        <rFont val="宋体"/>
        <family val="3"/>
        <charset val="134"/>
      </rPr>
      <t>台、模具</t>
    </r>
    <r>
      <rPr>
        <sz val="10"/>
        <rFont val="Arial"/>
        <family val="2"/>
      </rPr>
      <t>42</t>
    </r>
    <r>
      <rPr>
        <sz val="10"/>
        <rFont val="宋体"/>
        <family val="3"/>
        <charset val="134"/>
      </rPr>
      <t>套。项目升级改造完成后年产量将达</t>
    </r>
    <r>
      <rPr>
        <sz val="10"/>
        <rFont val="Arial"/>
        <family val="2"/>
      </rPr>
      <t>1100</t>
    </r>
    <r>
      <rPr>
        <sz val="10"/>
        <rFont val="宋体"/>
        <family val="3"/>
        <charset val="134"/>
      </rPr>
      <t>万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年。</t>
    </r>
  </si>
  <si>
    <r>
      <rPr>
        <sz val="10"/>
        <rFont val="宋体"/>
        <family val="3"/>
        <charset val="134"/>
      </rPr>
      <t>计划</t>
    </r>
    <r>
      <rPr>
        <sz val="10"/>
        <rFont val="narrow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narrow"/>
        <family val="1"/>
      </rPr>
      <t>8</t>
    </r>
    <r>
      <rPr>
        <sz val="10"/>
        <rFont val="宋体"/>
        <family val="3"/>
        <charset val="134"/>
      </rPr>
      <t>月</t>
    </r>
    <r>
      <rPr>
        <sz val="10"/>
        <rFont val="narrow"/>
        <family val="1"/>
      </rPr>
      <t>29</t>
    </r>
    <r>
      <rPr>
        <sz val="10"/>
        <rFont val="宋体"/>
        <family val="3"/>
        <charset val="134"/>
      </rPr>
      <t>日开工，</t>
    </r>
    <r>
      <rPr>
        <sz val="10"/>
        <rFont val="narrow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narrow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narrow"/>
        <family val="1"/>
      </rPr>
      <t>30</t>
    </r>
    <r>
      <rPr>
        <sz val="10"/>
        <rFont val="宋体"/>
        <family val="3"/>
        <charset val="134"/>
      </rPr>
      <t>日前完工投产，截止到</t>
    </r>
    <r>
      <rPr>
        <sz val="10"/>
        <rFont val="narrow"/>
        <family val="1"/>
      </rPr>
      <t>2021</t>
    </r>
    <r>
      <rPr>
        <sz val="10"/>
        <rFont val="宋体"/>
        <family val="3"/>
        <charset val="134"/>
      </rPr>
      <t>年</t>
    </r>
    <r>
      <rPr>
        <sz val="10"/>
        <rFont val="narrow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narrow"/>
        <family val="1"/>
      </rPr>
      <t>2</t>
    </r>
    <r>
      <rPr>
        <sz val="10"/>
        <rFont val="宋体"/>
        <family val="3"/>
        <charset val="134"/>
      </rPr>
      <t>日项目完成约</t>
    </r>
    <r>
      <rPr>
        <sz val="10"/>
        <rFont val="narrow"/>
        <family val="1"/>
      </rPr>
      <t>20%</t>
    </r>
    <r>
      <rPr>
        <sz val="10"/>
        <rFont val="宋体"/>
        <family val="3"/>
        <charset val="134"/>
      </rPr>
      <t>，预计</t>
    </r>
    <r>
      <rPr>
        <sz val="10"/>
        <rFont val="narrow"/>
        <family val="1"/>
      </rPr>
      <t>11</t>
    </r>
    <r>
      <rPr>
        <sz val="10"/>
        <rFont val="宋体"/>
        <family val="3"/>
        <charset val="134"/>
      </rPr>
      <t>月</t>
    </r>
    <r>
      <rPr>
        <sz val="10"/>
        <rFont val="narrow"/>
        <family val="1"/>
      </rPr>
      <t>15</t>
    </r>
    <r>
      <rPr>
        <sz val="10"/>
        <rFont val="宋体"/>
        <family val="3"/>
        <charset val="134"/>
      </rPr>
      <t>日完成</t>
    </r>
    <r>
      <rPr>
        <sz val="10"/>
        <rFont val="narrow"/>
        <family val="1"/>
      </rPr>
      <t>70%</t>
    </r>
    <r>
      <rPr>
        <sz val="10"/>
        <rFont val="宋体"/>
        <family val="3"/>
        <charset val="134"/>
      </rPr>
      <t>。已签订设备投资采购合同金额</t>
    </r>
    <r>
      <rPr>
        <sz val="10"/>
        <rFont val="narrow"/>
        <family val="1"/>
      </rPr>
      <t>262</t>
    </r>
    <r>
      <rPr>
        <sz val="10"/>
        <rFont val="宋体"/>
        <family val="3"/>
        <charset val="134"/>
      </rPr>
      <t>万元，</t>
    </r>
    <r>
      <rPr>
        <sz val="10"/>
        <rFont val="narrow"/>
        <family val="1"/>
      </rPr>
      <t>11</t>
    </r>
    <r>
      <rPr>
        <sz val="10"/>
        <rFont val="宋体"/>
        <family val="3"/>
        <charset val="134"/>
      </rPr>
      <t>月底前我司前期研发的项目模具回厂约</t>
    </r>
    <r>
      <rPr>
        <sz val="10"/>
        <rFont val="narrow"/>
        <family val="1"/>
      </rPr>
      <t>338</t>
    </r>
    <r>
      <rPr>
        <sz val="10"/>
        <rFont val="宋体"/>
        <family val="3"/>
        <charset val="134"/>
      </rPr>
      <t>万元</t>
    </r>
    <r>
      <rPr>
        <sz val="10"/>
        <rFont val="narrow"/>
        <family val="1"/>
      </rPr>
      <t>42</t>
    </r>
    <r>
      <rPr>
        <sz val="10"/>
        <rFont val="宋体"/>
        <family val="3"/>
        <charset val="134"/>
      </rPr>
      <t>余套。</t>
    </r>
  </si>
  <si>
    <r>
      <rPr>
        <sz val="10"/>
        <rFont val="宋体"/>
        <family val="3"/>
        <charset val="134"/>
      </rPr>
      <t>刘英伟</t>
    </r>
    <r>
      <rPr>
        <sz val="10"/>
        <rFont val="narrow"/>
        <family val="1"/>
      </rPr>
      <t>13986222582</t>
    </r>
  </si>
  <si>
    <t>武汉磐电科技股份有限公司</t>
    <phoneticPr fontId="5" type="noConversion"/>
  </si>
  <si>
    <t>电力测试设备研发、生产和特高压标准实验室项目</t>
    <phoneticPr fontId="5" type="noConversion"/>
  </si>
  <si>
    <r>
      <t>武汉蔡甸经济开发区九康大道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号</t>
    </r>
  </si>
  <si>
    <r>
      <t>本项目征地</t>
    </r>
    <r>
      <rPr>
        <sz val="10"/>
        <rFont val="Arial"/>
        <family val="2"/>
      </rPr>
      <t>18.37</t>
    </r>
    <r>
      <rPr>
        <sz val="10"/>
        <rFont val="宋体"/>
        <family val="3"/>
        <charset val="134"/>
      </rPr>
      <t>亩，建设了空高</t>
    </r>
    <r>
      <rPr>
        <sz val="10"/>
        <rFont val="Arial"/>
        <family val="2"/>
      </rPr>
      <t>20</t>
    </r>
    <r>
      <rPr>
        <sz val="10"/>
        <rFont val="宋体"/>
        <family val="3"/>
        <charset val="134"/>
      </rPr>
      <t>米、长</t>
    </r>
    <r>
      <rPr>
        <sz val="10"/>
        <rFont val="Arial"/>
        <family val="2"/>
      </rPr>
      <t>87.5</t>
    </r>
    <r>
      <rPr>
        <sz val="10"/>
        <rFont val="宋体"/>
        <family val="3"/>
        <charset val="134"/>
      </rPr>
      <t>米，宽</t>
    </r>
    <r>
      <rPr>
        <sz val="10"/>
        <rFont val="Arial"/>
        <family val="2"/>
      </rPr>
      <t>36</t>
    </r>
    <r>
      <rPr>
        <sz val="10"/>
        <rFont val="宋体"/>
        <family val="3"/>
        <charset val="134"/>
      </rPr>
      <t>米的特高压标准实验室以及占地面积</t>
    </r>
    <r>
      <rPr>
        <sz val="10"/>
        <rFont val="Arial"/>
        <family val="2"/>
      </rPr>
      <t>87.5</t>
    </r>
    <r>
      <rPr>
        <sz val="10"/>
        <rFont val="宋体"/>
        <family val="3"/>
        <charset val="134"/>
      </rPr>
      <t>米长、</t>
    </r>
    <r>
      <rPr>
        <sz val="10"/>
        <rFont val="Arial"/>
        <family val="2"/>
      </rPr>
      <t>33</t>
    </r>
    <r>
      <rPr>
        <sz val="10"/>
        <rFont val="宋体"/>
        <family val="3"/>
        <charset val="134"/>
      </rPr>
      <t>米宽、</t>
    </r>
    <r>
      <rPr>
        <sz val="10"/>
        <rFont val="Arial"/>
        <family val="2"/>
      </rPr>
      <t>10</t>
    </r>
    <r>
      <rPr>
        <sz val="10"/>
        <rFont val="宋体"/>
        <family val="3"/>
        <charset val="134"/>
      </rPr>
      <t>米高的研发厂房和</t>
    </r>
    <r>
      <rPr>
        <sz val="10"/>
        <rFont val="Arial"/>
        <family val="2"/>
      </rPr>
      <t>6</t>
    </r>
    <r>
      <rPr>
        <sz val="10"/>
        <rFont val="宋体"/>
        <family val="3"/>
        <charset val="134"/>
      </rPr>
      <t>层楼、每层</t>
    </r>
    <r>
      <rPr>
        <sz val="10"/>
        <rFont val="Arial"/>
        <family val="2"/>
      </rPr>
      <t>750</t>
    </r>
    <r>
      <rPr>
        <sz val="10"/>
        <rFont val="宋体"/>
        <family val="3"/>
        <charset val="134"/>
      </rPr>
      <t>平方米的研发大楼，新增三相程控功率源、微型仪表互感器检定装置、精密</t>
    </r>
    <r>
      <rPr>
        <sz val="10"/>
        <rFont val="Arial"/>
        <family val="2"/>
      </rPr>
      <t>LCR</t>
    </r>
    <r>
      <rPr>
        <sz val="10"/>
        <rFont val="宋体"/>
        <family val="3"/>
        <charset val="134"/>
      </rPr>
      <t>数字桥等设备</t>
    </r>
    <r>
      <rPr>
        <sz val="10"/>
        <rFont val="Arial"/>
        <family val="2"/>
      </rPr>
      <t>204</t>
    </r>
    <r>
      <rPr>
        <sz val="10"/>
        <rFont val="宋体"/>
        <family val="3"/>
        <charset val="134"/>
      </rPr>
      <t>台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套，完成厂房的重新装修及产线建设、设备购置。
项目将开展电力测试设备的研发及生产，可提高企业产品类型以及生产测试效率，填补区域在高压电力计量领域的产业空白，改善区域产业结构，促进区域科技人才聚集，推动区域协同发展。</t>
    </r>
  </si>
  <si>
    <r>
      <rPr>
        <sz val="10"/>
        <rFont val="宋体"/>
        <family val="3"/>
        <charset val="134"/>
      </rPr>
      <t>厂房装修、新建试验培训及办公区域、设备购置及产线建设均已完成，购置生产设备</t>
    </r>
    <r>
      <rPr>
        <sz val="10"/>
        <rFont val="narrow"/>
        <family val="1"/>
      </rPr>
      <t>204</t>
    </r>
    <r>
      <rPr>
        <sz val="10"/>
        <rFont val="宋体"/>
        <family val="3"/>
        <charset val="134"/>
      </rPr>
      <t>台套已安装调试完毕，经过试运行试产，现已投入使用。</t>
    </r>
  </si>
  <si>
    <r>
      <rPr>
        <sz val="10"/>
        <rFont val="宋体"/>
        <family val="3"/>
        <charset val="134"/>
      </rPr>
      <t>徐灿</t>
    </r>
    <r>
      <rPr>
        <sz val="10"/>
        <rFont val="narrow"/>
        <family val="1"/>
      </rPr>
      <t>18771124460</t>
    </r>
  </si>
  <si>
    <t>武汉新晨汽车零部件有限公司</t>
    <phoneticPr fontId="5" type="noConversion"/>
  </si>
  <si>
    <t>新晨汽车新项目研发与扩大生产项目</t>
    <phoneticPr fontId="5" type="noConversion"/>
  </si>
  <si>
    <r>
      <t>武汉市蔡甸经济开发区（奓山街）玛瑙一路</t>
    </r>
    <r>
      <rPr>
        <sz val="10"/>
        <rFont val="Arial"/>
        <family val="2"/>
      </rPr>
      <t>77</t>
    </r>
    <r>
      <rPr>
        <sz val="10"/>
        <rFont val="宋体"/>
        <family val="3"/>
        <charset val="134"/>
      </rPr>
      <t>号</t>
    </r>
  </si>
  <si>
    <r>
      <t>在租赁厂房内扩建注塑生产线，购置电动注塑机设备、模具及检测设备等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余台套，项目建成达产后可年新增产能汽车内外饰件注塑件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万件。</t>
    </r>
    <phoneticPr fontId="5" type="noConversion"/>
  </si>
  <si>
    <r>
      <rPr>
        <sz val="10"/>
        <rFont val="宋体"/>
        <family val="3"/>
        <charset val="134"/>
      </rPr>
      <t>项目已竣工投产</t>
    </r>
  </si>
  <si>
    <r>
      <rPr>
        <sz val="10"/>
        <rFont val="宋体"/>
        <family val="3"/>
        <charset val="134"/>
      </rPr>
      <t>杜珊</t>
    </r>
    <r>
      <rPr>
        <sz val="10"/>
        <rFont val="narrow"/>
        <family val="1"/>
      </rPr>
      <t xml:space="preserve"> 15927412229</t>
    </r>
  </si>
  <si>
    <t>武汉盛裕优品塑业科技有限公司</t>
  </si>
  <si>
    <r>
      <t>果蔬食品包装自动化生产项目</t>
    </r>
    <r>
      <rPr>
        <sz val="10"/>
        <rFont val="Arial"/>
        <family val="2"/>
      </rPr>
      <t xml:space="preserve"> </t>
    </r>
    <phoneticPr fontId="5" type="noConversion"/>
  </si>
  <si>
    <r>
      <t>武汉市蔡甸区九康大桥尾南湾横街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号</t>
    </r>
  </si>
  <si>
    <r>
      <t>工厂总面积</t>
    </r>
    <r>
      <rPr>
        <sz val="10"/>
        <rFont val="Arial"/>
        <family val="2"/>
      </rPr>
      <t>7166</t>
    </r>
    <r>
      <rPr>
        <sz val="10"/>
        <rFont val="宋体"/>
        <family val="3"/>
        <charset val="134"/>
      </rPr>
      <t>平方米，新增设备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台，新增产能</t>
    </r>
    <r>
      <rPr>
        <sz val="10"/>
        <rFont val="Arial"/>
        <family val="2"/>
      </rPr>
      <t>300</t>
    </r>
    <r>
      <rPr>
        <sz val="10"/>
        <rFont val="宋体"/>
        <family val="3"/>
        <charset val="134"/>
      </rPr>
      <t>万件</t>
    </r>
  </si>
  <si>
    <r>
      <rPr>
        <sz val="10"/>
        <rFont val="宋体"/>
        <family val="3"/>
        <charset val="134"/>
      </rPr>
      <t>厂房改造、装修、新建生产车间、办公区域、仓储车间均已完成，新增生产线已建成，购置生产设备</t>
    </r>
    <r>
      <rPr>
        <sz val="10"/>
        <rFont val="narrow"/>
        <family val="1"/>
      </rPr>
      <t>60</t>
    </r>
    <r>
      <rPr>
        <sz val="10"/>
        <rFont val="宋体"/>
        <family val="3"/>
        <charset val="134"/>
      </rPr>
      <t>台套已安装调试完毕，经过试运行试产，现已投入使用。</t>
    </r>
  </si>
  <si>
    <r>
      <rPr>
        <sz val="10"/>
        <rFont val="宋体"/>
        <family val="3"/>
        <charset val="134"/>
      </rPr>
      <t>谌习军</t>
    </r>
    <r>
      <rPr>
        <sz val="10"/>
        <rFont val="narrow"/>
        <family val="1"/>
      </rPr>
      <t xml:space="preserve">13714143906       </t>
    </r>
  </si>
  <si>
    <t>武汉市鼎烽塑胶有限公司</t>
  </si>
  <si>
    <t>光电塑胶制品表面涂装生产线项目</t>
    <phoneticPr fontId="5" type="noConversion"/>
  </si>
  <si>
    <t>蔡甸区常福工业园</t>
  </si>
  <si>
    <r>
      <rPr>
        <sz val="10"/>
        <color theme="1"/>
        <rFont val="宋体"/>
        <family val="3"/>
        <charset val="134"/>
      </rPr>
      <t>在现在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3"/>
        <charset val="134"/>
      </rPr>
      <t>号厂房西侧新增建设一条丝印线、一条喷涂线，年喷漆塑胶件</t>
    </r>
    <r>
      <rPr>
        <sz val="10"/>
        <color theme="1"/>
        <rFont val="Times New Roman"/>
        <family val="1"/>
      </rPr>
      <t>12</t>
    </r>
    <r>
      <rPr>
        <sz val="10"/>
        <color theme="1"/>
        <rFont val="宋体"/>
        <family val="3"/>
        <charset val="134"/>
      </rPr>
      <t>万套，年丝印塑胶件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万套。占地面积</t>
    </r>
    <r>
      <rPr>
        <sz val="10"/>
        <color theme="1"/>
        <rFont val="Times New Roman"/>
        <family val="1"/>
      </rPr>
      <t>260</t>
    </r>
    <r>
      <rPr>
        <sz val="10"/>
        <color theme="1"/>
        <rFont val="宋体"/>
        <family val="3"/>
        <charset val="134"/>
      </rPr>
      <t>平方米。</t>
    </r>
    <phoneticPr fontId="5" type="noConversion"/>
  </si>
  <si>
    <r>
      <rPr>
        <sz val="10"/>
        <color theme="1"/>
        <rFont val="宋体"/>
        <family val="3"/>
        <charset val="134"/>
      </rPr>
      <t>主要设备已安装完毕，进入试生产阶段</t>
    </r>
  </si>
  <si>
    <r>
      <rPr>
        <sz val="10"/>
        <rFont val="Arial"/>
        <family val="2"/>
      </rPr>
      <t>工业技术改造</t>
    </r>
  </si>
  <si>
    <r>
      <rPr>
        <sz val="10"/>
        <color theme="1"/>
        <rFont val="宋体"/>
        <family val="3"/>
        <charset val="134"/>
      </rPr>
      <t>梅林</t>
    </r>
    <r>
      <rPr>
        <sz val="10"/>
        <color theme="1"/>
        <rFont val="narrow"/>
        <family val="1"/>
      </rPr>
      <t>15207130876</t>
    </r>
  </si>
  <si>
    <t>武汉市朴田电器有限公司</t>
  </si>
  <si>
    <t>冲压及喷涂空调零部件智能化升级改造项目</t>
  </si>
  <si>
    <t>武汉市蔡甸区奓山街白鹤泉西路158号</t>
  </si>
  <si>
    <t>在现有厂房内对生产线及设备进行智能化升级改造，引进智能化工位机械手、电动剪床、自动双点压力机等设备，升级改造现有冲压、焊接、喷涂设备共30余台套，对公司产品线的生产管理系统进行逐步升级，全面提升产线智能化程度。项目建成后可新增年产空调钣金零部件30万套。</t>
    <phoneticPr fontId="5" type="noConversion"/>
  </si>
  <si>
    <r>
      <rPr>
        <sz val="10"/>
        <rFont val="宋体"/>
        <family val="3"/>
        <charset val="134"/>
      </rPr>
      <t>罗兰蓉</t>
    </r>
    <r>
      <rPr>
        <sz val="10"/>
        <rFont val="narrow"/>
        <family val="1"/>
      </rPr>
      <t>/15327378559</t>
    </r>
    <phoneticPr fontId="5" type="noConversion"/>
  </si>
  <si>
    <t>武汉精杰重型工程有限公司</t>
    <phoneticPr fontId="5" type="noConversion"/>
  </si>
  <si>
    <t>钢结构生产线项目</t>
    <phoneticPr fontId="5" type="noConversion"/>
  </si>
  <si>
    <t>武汉市蔡甸区奓山街大东村特18号</t>
  </si>
  <si>
    <r>
      <t>购置</t>
    </r>
    <r>
      <rPr>
        <sz val="10"/>
        <color theme="1"/>
        <rFont val="Times New Roman"/>
        <family val="1"/>
      </rPr>
      <t xml:space="preserve"> 5 </t>
    </r>
    <r>
      <rPr>
        <sz val="10"/>
        <color theme="1"/>
        <rFont val="宋体"/>
        <family val="3"/>
        <charset val="134"/>
      </rPr>
      <t>台主要智能化设备、配套购置多台辅助性生产设备及安装必要性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family val="3"/>
        <charset val="134"/>
      </rPr>
      <t>相关智能化系统，在本项目搭建完工后，我司预计产能突破</t>
    </r>
    <r>
      <rPr>
        <sz val="10"/>
        <color theme="1"/>
        <rFont val="Times New Roman"/>
        <family val="1"/>
      </rPr>
      <t xml:space="preserve"> 2 </t>
    </r>
    <r>
      <rPr>
        <sz val="10"/>
        <color theme="1"/>
        <rFont val="宋体"/>
        <family val="3"/>
        <charset val="134"/>
      </rPr>
      <t>亿。</t>
    </r>
  </si>
  <si>
    <r>
      <rPr>
        <sz val="10"/>
        <color theme="1"/>
        <rFont val="宋体"/>
        <family val="3"/>
        <charset val="134"/>
      </rPr>
      <t>项目已完工投产</t>
    </r>
  </si>
  <si>
    <r>
      <rPr>
        <sz val="10"/>
        <color rgb="FF000000"/>
        <rFont val="宋体"/>
        <family val="3"/>
        <charset val="134"/>
      </rPr>
      <t>刘红波</t>
    </r>
    <r>
      <rPr>
        <sz val="10"/>
        <color rgb="FF000000"/>
        <rFont val="narrow"/>
        <family val="1"/>
      </rPr>
      <t>13308647907</t>
    </r>
    <phoneticPr fontId="5" type="noConversion"/>
  </si>
  <si>
    <t>武汉湘伟模塑有限公司</t>
  </si>
  <si>
    <t>精密汽车零件开发生产设备购置</t>
  </si>
  <si>
    <t>武汉市蔡甸区大集街天鹅湖大道117号</t>
  </si>
  <si>
    <t>本项目为租用武汉春和工贸有限责任公司的标准厂房，建筑面积2500平方米，分为办公区和车间二个大区，新增日本进口牧野石墨加工中心、超精密火花机、磨床、全电动注塑机等多种机械设备，年生产1500万汽车配件的能力。</t>
  </si>
  <si>
    <t>资料已递交，预计7月1号挂网</t>
    <phoneticPr fontId="5" type="noConversion"/>
  </si>
  <si>
    <r>
      <rPr>
        <sz val="10"/>
        <rFont val="宋体"/>
        <family val="3"/>
        <charset val="134"/>
      </rPr>
      <t>企业厂房内生产设备均已安装、调试完毕，经过试运行试产，现已投入使用。</t>
    </r>
  </si>
  <si>
    <r>
      <rPr>
        <sz val="10"/>
        <rFont val="宋体"/>
        <family val="3"/>
        <charset val="134"/>
      </rPr>
      <t>张函</t>
    </r>
    <r>
      <rPr>
        <sz val="10"/>
        <rFont val="narrow"/>
        <family val="1"/>
      </rPr>
      <t>17786356280</t>
    </r>
  </si>
  <si>
    <t>武汉市双桥科技有限公司</t>
  </si>
  <si>
    <t>美的注塑高端产品及新品喷涂空调外壳扩建项目</t>
  </si>
  <si>
    <t>武汉市蔡甸区奓山街星光工业园A区3号厂房</t>
  </si>
  <si>
    <t>改造注塑车间，购置3台注塑机及其配套设备；新增1条喷涂生产线；基建及消防设施同步改造。项目建成后拟年产空调外壳、底座等50万套，新增产值2000万元。</t>
    <phoneticPr fontId="5" type="noConversion"/>
  </si>
  <si>
    <t>资料已递交，预计7月1号挂网</t>
  </si>
  <si>
    <r>
      <rPr>
        <sz val="10"/>
        <rFont val="宋体"/>
        <family val="3"/>
        <charset val="134"/>
      </rPr>
      <t>车间改造，新增生产线已建成，购置生产设备</t>
    </r>
    <r>
      <rPr>
        <sz val="10"/>
        <rFont val="narrow"/>
        <family val="1"/>
      </rPr>
      <t>3</t>
    </r>
    <r>
      <rPr>
        <sz val="10"/>
        <rFont val="宋体"/>
        <family val="3"/>
        <charset val="134"/>
      </rPr>
      <t>台注塑机及其配套设备；新增喷涂生产线及注塑线，购置生产设备</t>
    </r>
    <r>
      <rPr>
        <sz val="10"/>
        <rFont val="narrow"/>
        <family val="1"/>
      </rPr>
      <t>69</t>
    </r>
    <r>
      <rPr>
        <sz val="10"/>
        <rFont val="宋体"/>
        <family val="3"/>
        <charset val="134"/>
      </rPr>
      <t>台套已安装调试完毕，经过试运行试产，现已投入使用。</t>
    </r>
  </si>
  <si>
    <r>
      <rPr>
        <sz val="10"/>
        <rFont val="宋体"/>
        <family val="3"/>
        <charset val="134"/>
      </rPr>
      <t>段文珮</t>
    </r>
    <r>
      <rPr>
        <sz val="10"/>
        <rFont val="narrow"/>
        <family val="1"/>
      </rPr>
      <t xml:space="preserve"> 15972163188</t>
    </r>
  </si>
  <si>
    <t>武汉超凡家具制造有限公司</t>
  </si>
  <si>
    <t>名优家具绿色智能生产线升级改造</t>
  </si>
  <si>
    <t>武汉市蔡甸区常福工业园15号地块</t>
  </si>
  <si>
    <t>新增两台由由意大利5维数控加工中心机的专家宝利诺巴吉木工机械有限公司研发、制造的6轴联动数控加工中心6-AXES  CNC MACHINING CENTER(型号为：ARTIST技术家）机器人</t>
  </si>
  <si>
    <r>
      <rPr>
        <sz val="10"/>
        <rFont val="宋体"/>
        <family val="3"/>
        <charset val="134"/>
      </rPr>
      <t>该机器人已调试完毕，经过试运行试产，现已投入使用</t>
    </r>
  </si>
  <si>
    <t>工业机器人</t>
    <phoneticPr fontId="5" type="noConversion"/>
  </si>
  <si>
    <r>
      <rPr>
        <sz val="10"/>
        <rFont val="宋体"/>
        <family val="3"/>
        <charset val="134"/>
      </rPr>
      <t>吕江丽</t>
    </r>
    <r>
      <rPr>
        <sz val="10"/>
        <rFont val="narrow"/>
        <family val="1"/>
      </rPr>
      <t>15342771622</t>
    </r>
  </si>
  <si>
    <t>工业机器人</t>
  </si>
  <si>
    <t>武汉市钯金科技有限公司</t>
    <phoneticPr fontId="5" type="noConversion"/>
  </si>
  <si>
    <t>新能源汽车电池壳轻量化</t>
    <phoneticPr fontId="5" type="noConversion"/>
  </si>
  <si>
    <t>武汉市蔡甸区常福工业园西牛一街23号</t>
  </si>
  <si>
    <t>采购蔡甸区本地企业生产的数控加工中心等设备，打造智能数控生产线，达产后形成月产6000余套轻量化新能源汽车电池壳</t>
  </si>
  <si>
    <r>
      <rPr>
        <sz val="10"/>
        <rFont val="宋体"/>
        <family val="3"/>
        <charset val="134"/>
      </rPr>
      <t>经投资改造现具备正常生产智能数控设备</t>
    </r>
    <r>
      <rPr>
        <sz val="10"/>
        <rFont val="narrow"/>
        <family val="1"/>
      </rPr>
      <t>24</t>
    </r>
    <r>
      <rPr>
        <sz val="10"/>
        <rFont val="宋体"/>
        <family val="3"/>
        <charset val="134"/>
      </rPr>
      <t>台，且已进行相关升级配套工作。新增</t>
    </r>
    <r>
      <rPr>
        <sz val="10"/>
        <rFont val="narrow"/>
        <family val="1"/>
      </rPr>
      <t>19</t>
    </r>
    <r>
      <rPr>
        <sz val="10"/>
        <rFont val="宋体"/>
        <family val="3"/>
        <charset val="134"/>
      </rPr>
      <t>套设备完整线，并配备了相关的仓储与配套设施，项目已建成投产使用，新增产能约</t>
    </r>
    <r>
      <rPr>
        <sz val="10"/>
        <rFont val="narrow"/>
        <family val="1"/>
      </rPr>
      <t>700</t>
    </r>
    <r>
      <rPr>
        <sz val="10"/>
        <rFont val="宋体"/>
        <family val="3"/>
        <charset val="134"/>
      </rPr>
      <t>多万</t>
    </r>
  </si>
  <si>
    <r>
      <rPr>
        <sz val="10"/>
        <rFont val="宋体"/>
        <family val="3"/>
        <charset val="134"/>
      </rPr>
      <t xml:space="preserve">刘新伟
</t>
    </r>
    <r>
      <rPr>
        <sz val="10"/>
        <rFont val="narrow"/>
        <family val="1"/>
      </rPr>
      <t>18154413195</t>
    </r>
  </si>
  <si>
    <t>武汉市长诚防火门窗制造有限公司</t>
  </si>
  <si>
    <t>防火门业产品科技研发楼及生产车间</t>
  </si>
  <si>
    <t>武汉市蔡甸区永安街曹河村茅新集30号</t>
  </si>
  <si>
    <t>扩建长诚防火门业产品科技研发及办公楼一栋；扩建厂房两栋；购置钢质防火门窗自动化生产线一条，建成后可年生产10万平方米以上钢质防火门窗，年产值达2480万元。</t>
  </si>
  <si>
    <r>
      <rPr>
        <sz val="10"/>
        <rFont val="宋体"/>
        <family val="3"/>
        <charset val="134"/>
      </rPr>
      <t>已正式完工并且投产</t>
    </r>
  </si>
  <si>
    <r>
      <rPr>
        <sz val="10"/>
        <rFont val="宋体"/>
        <family val="3"/>
        <charset val="134"/>
      </rPr>
      <t>张威</t>
    </r>
    <r>
      <rPr>
        <sz val="10"/>
        <rFont val="narrow"/>
        <family val="1"/>
      </rPr>
      <t>15802774607</t>
    </r>
  </si>
  <si>
    <t>合计</t>
    <phoneticPr fontId="5" type="noConversion"/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</si>
</sst>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_ "/>
    <numFmt numFmtId="177" formatCode="yyyy&quot;年&quot;m&quot;月&quot;;@"/>
    <numFmt numFmtId="178" formatCode="0_);[Red]\(0\)"/>
    <numFmt numFmtId="179" formatCode="0.0_ "/>
    <numFmt numFmtId="180" formatCode="_ * #,##0.000_ ;_ * \-#,##0.000_ ;_ * &quot;-&quot;??_ ;_ @_ "/>
    <numFmt numFmtId="181" formatCode="_-* #,##0.00_-;\-* #,##0.00_-;_-* &quot;-&quot;??_-;_-@_-"/>
  </numFmts>
  <fonts count="3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20"/>
      <name val="宋体"/>
      <family val="2"/>
      <charset val="134"/>
    </font>
    <font>
      <sz val="9"/>
      <name val="宋体"/>
      <family val="2"/>
      <charset val="134"/>
      <scheme val="minor"/>
    </font>
    <font>
      <sz val="9"/>
      <name val="Arial"/>
      <family val="2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narrow"/>
    </font>
    <font>
      <sz val="10"/>
      <name val="narrow"/>
      <family val="1"/>
    </font>
    <font>
      <sz val="12"/>
      <name val="楷体"/>
      <family val="3"/>
      <charset val="134"/>
    </font>
    <font>
      <sz val="12"/>
      <name val="Narrow"/>
      <family val="1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narrow"/>
      <family val="3"/>
      <charset val="134"/>
    </font>
    <font>
      <sz val="10"/>
      <name val="宋体"/>
      <family val="2"/>
      <charset val="134"/>
      <scheme val="minor"/>
    </font>
    <font>
      <sz val="10"/>
      <name val="Arial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3"/>
      <charset val="134"/>
    </font>
    <font>
      <sz val="10"/>
      <color theme="1"/>
      <name val="Times New Roman"/>
      <family val="1"/>
    </font>
    <font>
      <sz val="10"/>
      <color theme="1"/>
      <name val="narrow"/>
      <family val="1"/>
    </font>
    <font>
      <sz val="10"/>
      <color theme="1"/>
      <name val="Narrow"/>
    </font>
    <font>
      <sz val="10"/>
      <color rgb="FF000000"/>
      <name val="宋体"/>
      <family val="3"/>
      <charset val="134"/>
    </font>
    <font>
      <sz val="10"/>
      <color rgb="FF000000"/>
      <name val="narrow"/>
      <family val="1"/>
    </font>
    <font>
      <sz val="11"/>
      <color theme="1"/>
      <name val="宋体"/>
      <family val="3"/>
      <charset val="134"/>
      <scheme val="minor"/>
    </font>
    <font>
      <b/>
      <sz val="10"/>
      <name val="narrow"/>
    </font>
    <font>
      <b/>
      <sz val="10"/>
      <name val="narrow"/>
      <family val="1"/>
    </font>
    <font>
      <b/>
      <sz val="12"/>
      <name val="narrow"/>
      <family val="1"/>
    </font>
    <font>
      <b/>
      <sz val="10"/>
      <name val="Arial"/>
      <family val="2"/>
    </font>
    <font>
      <sz val="10"/>
      <name val="MS Sans Serif"/>
      <family val="2"/>
    </font>
    <font>
      <sz val="11"/>
      <color indexed="8"/>
      <name val="宋体"/>
      <family val="3"/>
      <charset val="134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2" fillId="0" borderId="0"/>
    <xf numFmtId="9" fontId="31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32" fillId="0" borderId="0">
      <alignment vertical="center"/>
    </xf>
    <xf numFmtId="0" fontId="31" fillId="0" borderId="0"/>
    <xf numFmtId="0" fontId="7" fillId="0" borderId="0">
      <alignment vertical="center"/>
    </xf>
    <xf numFmtId="0" fontId="26" fillId="0" borderId="0">
      <alignment vertical="center"/>
    </xf>
    <xf numFmtId="0" fontId="9" fillId="0" borderId="0"/>
    <xf numFmtId="0" fontId="7" fillId="0" borderId="0"/>
    <xf numFmtId="0" fontId="26" fillId="0" borderId="0">
      <alignment vertical="center"/>
    </xf>
    <xf numFmtId="0" fontId="7" fillId="0" borderId="0">
      <alignment vertical="center"/>
    </xf>
    <xf numFmtId="0" fontId="26" fillId="0" borderId="0">
      <alignment vertical="center"/>
    </xf>
    <xf numFmtId="0" fontId="33" fillId="0" borderId="0" applyNumberForma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43" fontId="31" fillId="0" borderId="0" applyFont="0" applyFill="0" applyBorder="0" applyAlignment="0" applyProtection="0"/>
    <xf numFmtId="181" fontId="32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2" applyAlignment="1">
      <alignment horizontal="center" vertical="center" wrapText="1"/>
    </xf>
    <xf numFmtId="43" fontId="2" fillId="0" borderId="0" xfId="1" applyAlignment="1">
      <alignment horizontal="center" vertical="center" wrapText="1"/>
    </xf>
    <xf numFmtId="43" fontId="0" fillId="0" borderId="0" xfId="1" applyFont="1" applyBorder="1" applyAlignment="1">
      <alignment vertical="center" wrapText="1"/>
    </xf>
    <xf numFmtId="0" fontId="2" fillId="0" borderId="0" xfId="2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8" fillId="0" borderId="0" xfId="2" applyFont="1" applyAlignment="1">
      <alignment vertical="center" wrapText="1"/>
    </xf>
    <xf numFmtId="176" fontId="8" fillId="0" borderId="2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left" vertical="center" wrapText="1"/>
    </xf>
    <xf numFmtId="0" fontId="10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right" vertical="center" wrapText="1"/>
    </xf>
    <xf numFmtId="0" fontId="11" fillId="0" borderId="2" xfId="2" applyFont="1" applyBorder="1" applyAlignment="1">
      <alignment horizontal="left" vertical="center" wrapText="1" indent="1"/>
    </xf>
    <xf numFmtId="0" fontId="12" fillId="0" borderId="2" xfId="2" applyFont="1" applyBorder="1" applyAlignment="1">
      <alignment horizontal="center" vertical="center" wrapText="1"/>
    </xf>
    <xf numFmtId="0" fontId="2" fillId="0" borderId="2" xfId="2" applyBorder="1" applyAlignment="1">
      <alignment horizontal="center" vertical="center" wrapText="1"/>
    </xf>
    <xf numFmtId="43" fontId="9" fillId="0" borderId="2" xfId="1" applyFont="1" applyFill="1" applyBorder="1" applyAlignment="1">
      <alignment horizontal="center" vertical="center" wrapText="1"/>
    </xf>
    <xf numFmtId="43" fontId="11" fillId="0" borderId="2" xfId="1" applyFont="1" applyFill="1" applyBorder="1" applyAlignment="1">
      <alignment horizontal="center" vertical="center" wrapText="1"/>
    </xf>
    <xf numFmtId="43" fontId="2" fillId="0" borderId="0" xfId="2" applyNumberFormat="1" applyAlignment="1">
      <alignment horizontal="center" vertical="center" wrapText="1"/>
    </xf>
    <xf numFmtId="0" fontId="10" fillId="0" borderId="2" xfId="2" applyFont="1" applyBorder="1" applyAlignment="1">
      <alignment vertical="center" wrapText="1"/>
    </xf>
    <xf numFmtId="0" fontId="10" fillId="0" borderId="2" xfId="2" applyFont="1" applyBorder="1" applyAlignment="1">
      <alignment horizontal="right" vertical="center" wrapText="1"/>
    </xf>
    <xf numFmtId="0" fontId="11" fillId="0" borderId="2" xfId="2" applyFont="1" applyBorder="1" applyAlignment="1">
      <alignment horizontal="right" vertical="center" wrapText="1"/>
    </xf>
    <xf numFmtId="0" fontId="11" fillId="0" borderId="2" xfId="2" applyFont="1" applyBorder="1" applyAlignment="1">
      <alignment horizontal="center" vertical="center" wrapText="1"/>
    </xf>
    <xf numFmtId="0" fontId="13" fillId="0" borderId="2" xfId="2" applyFont="1" applyBorder="1" applyAlignment="1">
      <alignment horizontal="right" vertical="center" wrapText="1"/>
    </xf>
    <xf numFmtId="43" fontId="11" fillId="0" borderId="2" xfId="1" applyFont="1" applyFill="1" applyBorder="1" applyAlignment="1">
      <alignment horizontal="right" vertical="center" wrapText="1"/>
    </xf>
    <xf numFmtId="0" fontId="9" fillId="0" borderId="2" xfId="2" applyFont="1" applyBorder="1" applyAlignment="1">
      <alignment vertical="center" wrapText="1"/>
    </xf>
    <xf numFmtId="177" fontId="11" fillId="0" borderId="2" xfId="2" applyNumberFormat="1" applyFont="1" applyBorder="1" applyAlignment="1">
      <alignment horizontal="right" vertical="center" wrapText="1"/>
    </xf>
    <xf numFmtId="0" fontId="14" fillId="0" borderId="2" xfId="2" applyFont="1" applyBorder="1" applyAlignment="1">
      <alignment horizontal="left" vertical="center" wrapText="1"/>
    </xf>
    <xf numFmtId="0" fontId="14" fillId="0" borderId="2" xfId="2" applyFont="1" applyBorder="1" applyAlignment="1">
      <alignment horizontal="right" vertical="center" wrapText="1"/>
    </xf>
    <xf numFmtId="178" fontId="10" fillId="0" borderId="2" xfId="2" applyNumberFormat="1" applyFont="1" applyBorder="1" applyAlignment="1">
      <alignment vertical="center"/>
    </xf>
    <xf numFmtId="178" fontId="10" fillId="0" borderId="2" xfId="2" applyNumberFormat="1" applyFont="1" applyBorder="1" applyAlignment="1">
      <alignment horizontal="right" vertical="center"/>
    </xf>
    <xf numFmtId="57" fontId="11" fillId="0" borderId="2" xfId="2" applyNumberFormat="1" applyFont="1" applyBorder="1" applyAlignment="1">
      <alignment horizontal="right" vertical="center"/>
    </xf>
    <xf numFmtId="49" fontId="11" fillId="0" borderId="2" xfId="2" applyNumberFormat="1" applyFont="1" applyBorder="1" applyAlignment="1">
      <alignment horizontal="right" vertical="center"/>
    </xf>
    <xf numFmtId="9" fontId="11" fillId="0" borderId="2" xfId="2" applyNumberFormat="1" applyFont="1" applyBorder="1" applyAlignment="1">
      <alignment horizontal="right" vertical="center" wrapText="1"/>
    </xf>
    <xf numFmtId="43" fontId="15" fillId="0" borderId="0" xfId="1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2" xfId="2" applyBorder="1" applyAlignment="1">
      <alignment vertical="center" wrapText="1"/>
    </xf>
    <xf numFmtId="0" fontId="16" fillId="0" borderId="2" xfId="2" applyFont="1" applyBorder="1" applyAlignment="1">
      <alignment horizontal="right" vertical="center" wrapText="1"/>
    </xf>
    <xf numFmtId="49" fontId="9" fillId="0" borderId="2" xfId="2" applyNumberFormat="1" applyFont="1" applyBorder="1" applyAlignment="1">
      <alignment horizontal="center" vertical="center" wrapText="1"/>
    </xf>
    <xf numFmtId="0" fontId="18" fillId="0" borderId="2" xfId="2" applyFont="1" applyBorder="1" applyAlignment="1">
      <alignment vertical="center" wrapText="1"/>
    </xf>
    <xf numFmtId="0" fontId="19" fillId="0" borderId="2" xfId="2" applyFont="1" applyBorder="1" applyAlignment="1">
      <alignment horizontal="left" vertical="center" wrapText="1"/>
    </xf>
    <xf numFmtId="0" fontId="20" fillId="0" borderId="2" xfId="2" applyFont="1" applyBorder="1" applyAlignment="1">
      <alignment horizontal="left" vertical="center" wrapText="1"/>
    </xf>
    <xf numFmtId="0" fontId="19" fillId="0" borderId="2" xfId="2" applyFont="1" applyBorder="1" applyAlignment="1">
      <alignment horizontal="right" vertical="center" wrapText="1"/>
    </xf>
    <xf numFmtId="179" fontId="10" fillId="0" borderId="2" xfId="2" applyNumberFormat="1" applyFont="1" applyBorder="1" applyAlignment="1">
      <alignment vertical="center" wrapText="1"/>
    </xf>
    <xf numFmtId="179" fontId="10" fillId="0" borderId="2" xfId="2" applyNumberFormat="1" applyFont="1" applyBorder="1" applyAlignment="1">
      <alignment horizontal="right" vertical="center" wrapText="1"/>
    </xf>
    <xf numFmtId="177" fontId="22" fillId="0" borderId="2" xfId="2" applyNumberFormat="1" applyFont="1" applyBorder="1" applyAlignment="1">
      <alignment horizontal="right" vertical="center" wrapText="1"/>
    </xf>
    <xf numFmtId="0" fontId="22" fillId="0" borderId="2" xfId="2" applyFont="1" applyBorder="1" applyAlignment="1">
      <alignment horizontal="right" vertical="center" wrapText="1"/>
    </xf>
    <xf numFmtId="0" fontId="11" fillId="0" borderId="2" xfId="2" applyFont="1" applyBorder="1" applyAlignment="1">
      <alignment horizontal="right" vertical="center"/>
    </xf>
    <xf numFmtId="43" fontId="2" fillId="0" borderId="0" xfId="1" applyAlignment="1">
      <alignment vertical="center"/>
    </xf>
    <xf numFmtId="0" fontId="2" fillId="0" borderId="0" xfId="2" applyAlignment="1">
      <alignment vertical="center"/>
    </xf>
    <xf numFmtId="0" fontId="23" fillId="0" borderId="2" xfId="2" applyFont="1" applyBorder="1" applyAlignment="1">
      <alignment vertical="center" wrapText="1"/>
    </xf>
    <xf numFmtId="0" fontId="23" fillId="0" borderId="2" xfId="2" applyFont="1" applyBorder="1" applyAlignment="1">
      <alignment horizontal="right" vertical="center" wrapText="1"/>
    </xf>
    <xf numFmtId="43" fontId="26" fillId="0" borderId="0" xfId="1" applyFont="1" applyAlignment="1">
      <alignment horizontal="center" vertical="center" wrapText="1"/>
    </xf>
    <xf numFmtId="0" fontId="26" fillId="0" borderId="0" xfId="2" applyFont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8" fillId="0" borderId="2" xfId="2" applyFont="1" applyBorder="1" applyAlignment="1">
      <alignment horizontal="right" vertical="center" wrapText="1"/>
    </xf>
    <xf numFmtId="43" fontId="27" fillId="0" borderId="2" xfId="1" applyFont="1" applyBorder="1" applyAlignment="1">
      <alignment horizontal="right" vertical="center" wrapText="1"/>
    </xf>
    <xf numFmtId="0" fontId="28" fillId="0" borderId="2" xfId="2" applyFont="1" applyBorder="1" applyAlignment="1">
      <alignment horizontal="right" vertical="center" wrapText="1"/>
    </xf>
    <xf numFmtId="0" fontId="28" fillId="0" borderId="2" xfId="2" applyFont="1" applyBorder="1" applyAlignment="1">
      <alignment horizontal="right" vertical="center" wrapText="1" indent="1"/>
    </xf>
    <xf numFmtId="0" fontId="28" fillId="0" borderId="2" xfId="2" applyFont="1" applyBorder="1" applyAlignment="1">
      <alignment horizontal="left" vertical="center" wrapText="1" indent="1"/>
    </xf>
    <xf numFmtId="0" fontId="29" fillId="0" borderId="2" xfId="2" applyFont="1" applyBorder="1" applyAlignment="1">
      <alignment horizontal="right" vertical="center" wrapText="1"/>
    </xf>
    <xf numFmtId="43" fontId="28" fillId="0" borderId="2" xfId="1" applyFont="1" applyFill="1" applyBorder="1" applyAlignment="1">
      <alignment horizontal="right" vertical="center" wrapText="1"/>
    </xf>
    <xf numFmtId="0" fontId="8" fillId="0" borderId="2" xfId="2" applyFont="1" applyBorder="1" applyAlignment="1">
      <alignment vertical="center" wrapText="1"/>
    </xf>
    <xf numFmtId="180" fontId="28" fillId="0" borderId="2" xfId="1" applyNumberFormat="1" applyFont="1" applyBorder="1" applyAlignment="1">
      <alignment horizontal="right" vertical="center" wrapText="1"/>
    </xf>
    <xf numFmtId="43" fontId="30" fillId="0" borderId="0" xfId="1" applyFont="1" applyAlignment="1">
      <alignment horizontal="center" vertical="center" wrapText="1"/>
    </xf>
    <xf numFmtId="0" fontId="30" fillId="0" borderId="0" xfId="2" applyFont="1" applyAlignment="1">
      <alignment horizontal="center" vertical="center" wrapText="1"/>
    </xf>
    <xf numFmtId="0" fontId="2" fillId="0" borderId="0" xfId="2" applyAlignment="1">
      <alignment horizontal="left" vertical="center" wrapText="1"/>
    </xf>
    <xf numFmtId="0" fontId="2" fillId="0" borderId="0" xfId="2" applyAlignment="1">
      <alignment horizontal="right" vertical="center" wrapText="1"/>
    </xf>
    <xf numFmtId="0" fontId="11" fillId="0" borderId="0" xfId="2" applyFont="1" applyAlignment="1">
      <alignment horizontal="right" vertical="center" wrapText="1"/>
    </xf>
    <xf numFmtId="0" fontId="11" fillId="0" borderId="0" xfId="2" applyFont="1" applyAlignment="1">
      <alignment horizontal="right" vertical="center" wrapText="1" indent="1"/>
    </xf>
    <xf numFmtId="176" fontId="11" fillId="0" borderId="0" xfId="2" applyNumberFormat="1" applyFont="1" applyAlignment="1">
      <alignment horizontal="right" vertical="center" wrapText="1" indent="1"/>
    </xf>
    <xf numFmtId="43" fontId="11" fillId="0" borderId="0" xfId="1" applyFont="1" applyAlignment="1">
      <alignment horizontal="right" vertical="center" wrapText="1"/>
    </xf>
    <xf numFmtId="43" fontId="0" fillId="0" borderId="0" xfId="1" applyFont="1" applyAlignment="1">
      <alignment vertical="center" wrapText="1"/>
    </xf>
    <xf numFmtId="0" fontId="2" fillId="0" borderId="0" xfId="2" applyAlignment="1">
      <alignment horizontal="right" vertical="center" wrapText="1" indent="1"/>
    </xf>
    <xf numFmtId="176" fontId="14" fillId="0" borderId="0" xfId="2" applyNumberFormat="1" applyFont="1" applyAlignment="1">
      <alignment horizontal="right" vertical="center" wrapText="1" indent="1"/>
    </xf>
    <xf numFmtId="0" fontId="8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</cellXfs>
  <cellStyles count="22">
    <cellStyle name="百分比 2" xfId="3"/>
    <cellStyle name="百分比 3" xfId="4"/>
    <cellStyle name="常规" xfId="0" builtinId="0"/>
    <cellStyle name="常规 2" xfId="5"/>
    <cellStyle name="常规 2 2_2016项目资金申请10-27周" xfId="6"/>
    <cellStyle name="常规 3" xfId="7"/>
    <cellStyle name="常规 3 2" xfId="8"/>
    <cellStyle name="常规 4" xfId="2"/>
    <cellStyle name="常规 4 2" xfId="9"/>
    <cellStyle name="常规 5" xfId="10"/>
    <cellStyle name="常规 5 2" xfId="11"/>
    <cellStyle name="常规 6" xfId="12"/>
    <cellStyle name="常规 7" xfId="13"/>
    <cellStyle name="常规 8" xfId="14"/>
    <cellStyle name="超链接 2" xfId="15"/>
    <cellStyle name="千位分隔" xfId="1" builtinId="3"/>
    <cellStyle name="千位分隔 2" xfId="16"/>
    <cellStyle name="千位分隔 3" xfId="17"/>
    <cellStyle name="千位分隔 3 2" xfId="18"/>
    <cellStyle name="千位分隔 4" xfId="19"/>
    <cellStyle name="千位分隔 4 2" xfId="20"/>
    <cellStyle name="千位分隔 5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9\&#36130;&#21153;&#20849;&#20139;&#25991;&#20214;\&#39033;&#30446;&#36164;&#26009;\Worksheet%20in%205440%20Inventory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19\&#36130;&#21153;&#20849;&#20139;&#25991;&#20214;\&#39033;&#30446;&#36164;&#26009;\Worksheet%20in%208240%20COS%20breakdown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26700;&#38754;\to&#65293;&#20869;&#37096;&#25511;&#21046;&#32452;\&#20854;&#20182;&#25152;\&#22825;&#24314;\&#22269;&#36152;_2005_&#38543;&#2041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6472;&#20025;/Desktop/2021&#24180;&#24037;&#19994;&#25216;&#26415;&#25913;&#36896;&#31561;&#19987;&#39033;&#36164;&#37329;&#30003;&#25253;&#24037;&#20316;/&#23457;&#35745;&#25253;&#21578;/2021&#24180;&#34081;&#30008;&#21306;&#24037;&#19994;&#25216;&#25913;&#27719;&#24635;&#23457;&#35745;&#25253;&#21578;/&#27719;&#24635;&#25253;&#21578;/21&#24180;&#34081;&#30008;&#21306;&#25216;&#25913;&#39033;&#30446;&#27719;&#24635;&#25253;&#21578;&#38468;&#2021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reakdown"/>
      <sheetName val="徐淮分部"/>
      <sheetName val="Stock turnover"/>
      <sheetName val="Prov-Mvmt"/>
      <sheetName val="Obsolete Stock List"/>
      <sheetName val="Negative sales"/>
      <sheetName val="XREF"/>
      <sheetName val="Tickmarks"/>
      <sheetName val="B"/>
      <sheetName val="2009年受限统计表"/>
      <sheetName val="银行存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reakdown"/>
      <sheetName val="2004"/>
      <sheetName val="test on帐面补差"/>
      <sheetName val="XREF"/>
      <sheetName val="Tickmarks"/>
      <sheetName val="企业表一"/>
      <sheetName val="M-5C"/>
      <sheetName val="M-5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索引"/>
      <sheetName val="货币资金Cx"/>
      <sheetName val="货币资金Mx"/>
      <sheetName val="分录"/>
      <sheetName val="标本-资产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符合审定标准"/>
      <sheetName val="不符合标准"/>
      <sheetName val="1鼎欣电器"/>
      <sheetName val="2京通建材"/>
      <sheetName val="3宏德汽车"/>
      <sheetName val="4中建"/>
      <sheetName val="5惠海希康"/>
      <sheetName val="6万居隆"/>
      <sheetName val="7恒源龙裕"/>
      <sheetName val="8丰洋精工"/>
      <sheetName val="9中建钢构"/>
      <sheetName val="10.雅都包装"/>
      <sheetName val="11.特种工业泵"/>
      <sheetName val="12信达"/>
      <sheetName val="13数码模"/>
      <sheetName val="14-1鑫恒通"/>
      <sheetName val="14-2鑫恒通"/>
      <sheetName val="16磐电"/>
      <sheetName val="17新晨"/>
      <sheetName val="18盛裕"/>
      <sheetName val="19鼎烽塑胶"/>
      <sheetName val="20朴田"/>
      <sheetName val="21精杰"/>
      <sheetName val="22湘伟模塑"/>
      <sheetName val="23双桥科技"/>
      <sheetName val="24超凡家具"/>
      <sheetName val="25钯金"/>
      <sheetName val="26长诚"/>
    </sheetNames>
    <sheetDataSet>
      <sheetData sheetId="0"/>
      <sheetData sheetId="1"/>
      <sheetData sheetId="2"/>
      <sheetData sheetId="3">
        <row r="79">
          <cell r="F79">
            <v>6269250</v>
          </cell>
          <cell r="G79">
            <v>510486.74</v>
          </cell>
          <cell r="H79">
            <v>4558769.9238938056</v>
          </cell>
        </row>
      </sheetData>
      <sheetData sheetId="4">
        <row r="161">
          <cell r="E161">
            <v>28813715.73</v>
          </cell>
          <cell r="F161">
            <v>3078008.4492920358</v>
          </cell>
          <cell r="G161">
            <v>19156137.46556519</v>
          </cell>
        </row>
      </sheetData>
      <sheetData sheetId="5">
        <row r="88">
          <cell r="F88">
            <v>19858273.489999998</v>
          </cell>
          <cell r="G88">
            <v>3057478.1677876106</v>
          </cell>
          <cell r="H88">
            <v>8202315.3634513281</v>
          </cell>
        </row>
      </sheetData>
      <sheetData sheetId="6">
        <row r="27">
          <cell r="F27">
            <v>38590660</v>
          </cell>
          <cell r="G27">
            <v>178899.08256880732</v>
          </cell>
          <cell r="H27">
            <v>1361242.2150179623</v>
          </cell>
        </row>
      </sheetData>
      <sheetData sheetId="7">
        <row r="158">
          <cell r="E158">
            <v>14034247.9</v>
          </cell>
          <cell r="F158">
            <v>0</v>
          </cell>
          <cell r="G158">
            <v>8712428.882205354</v>
          </cell>
        </row>
      </sheetData>
      <sheetData sheetId="8">
        <row r="103">
          <cell r="G103">
            <v>8603205.9600000009</v>
          </cell>
          <cell r="H103">
            <v>0</v>
          </cell>
          <cell r="I103">
            <v>6645158.0179317519</v>
          </cell>
        </row>
      </sheetData>
      <sheetData sheetId="9">
        <row r="50">
          <cell r="E50">
            <v>14307934.190000001</v>
          </cell>
          <cell r="F50">
            <v>4141299.1028318591</v>
          </cell>
          <cell r="G50">
            <v>6699171.7526548672</v>
          </cell>
        </row>
      </sheetData>
      <sheetData sheetId="10">
        <row r="67">
          <cell r="E67">
            <v>10559589.030000001</v>
          </cell>
          <cell r="F67">
            <v>0</v>
          </cell>
          <cell r="G67">
            <v>7881505.6578244511</v>
          </cell>
        </row>
      </sheetData>
      <sheetData sheetId="11">
        <row r="68">
          <cell r="F68">
            <v>20441367.07</v>
          </cell>
          <cell r="G68">
            <v>318584.07079645997</v>
          </cell>
          <cell r="H68">
            <v>10845778.575825816</v>
          </cell>
        </row>
      </sheetData>
      <sheetData sheetId="12">
        <row r="49">
          <cell r="F49">
            <v>14355937.4</v>
          </cell>
          <cell r="G49">
            <v>606194.69000000006</v>
          </cell>
          <cell r="H49">
            <v>10014144.228584072</v>
          </cell>
        </row>
      </sheetData>
      <sheetData sheetId="13">
        <row r="90">
          <cell r="F90">
            <v>12910319.48</v>
          </cell>
          <cell r="G90">
            <v>294867.25380530977</v>
          </cell>
          <cell r="H90">
            <v>4431207.4968287656</v>
          </cell>
        </row>
      </sheetData>
      <sheetData sheetId="14">
        <row r="290">
          <cell r="E290">
            <v>34847219.780000001</v>
          </cell>
          <cell r="F290">
            <v>703179.75415929197</v>
          </cell>
          <cell r="G290">
            <v>13976871.902301546</v>
          </cell>
        </row>
      </sheetData>
      <sheetData sheetId="15">
        <row r="48">
          <cell r="E48">
            <v>11287052.09</v>
          </cell>
          <cell r="F48">
            <v>0</v>
          </cell>
          <cell r="G48">
            <v>9531098.6300000008</v>
          </cell>
        </row>
      </sheetData>
      <sheetData sheetId="16">
        <row r="60">
          <cell r="F60">
            <v>7416578.9100000001</v>
          </cell>
          <cell r="G60">
            <v>219475.42336283188</v>
          </cell>
          <cell r="H60">
            <v>5204216.5466371691</v>
          </cell>
        </row>
      </sheetData>
      <sheetData sheetId="17">
        <row r="13">
          <cell r="F13">
            <v>1743000</v>
          </cell>
          <cell r="G13">
            <v>0</v>
          </cell>
          <cell r="H13">
            <v>1542477.88</v>
          </cell>
        </row>
      </sheetData>
      <sheetData sheetId="18">
        <row r="125">
          <cell r="F125">
            <v>11973543.265999999</v>
          </cell>
          <cell r="G125">
            <v>1073840.7140707965</v>
          </cell>
          <cell r="H125">
            <v>3340349.567079646</v>
          </cell>
        </row>
      </sheetData>
      <sheetData sheetId="19">
        <row r="71">
          <cell r="E71">
            <v>6119709</v>
          </cell>
          <cell r="F71">
            <v>2324850.4390265485</v>
          </cell>
          <cell r="G71">
            <v>2831428.324247791</v>
          </cell>
        </row>
      </sheetData>
      <sheetData sheetId="20">
        <row r="155">
          <cell r="E155">
            <v>13512894.430000002</v>
          </cell>
          <cell r="F155">
            <v>5115141.6263716817</v>
          </cell>
          <cell r="G155">
            <v>5795934.1794370282</v>
          </cell>
        </row>
      </sheetData>
      <sheetData sheetId="21">
        <row r="164">
          <cell r="E164">
            <v>11962783.59</v>
          </cell>
          <cell r="F164">
            <v>2032577.3500000003</v>
          </cell>
          <cell r="G164">
            <v>4393174.2999999989</v>
          </cell>
        </row>
      </sheetData>
      <sheetData sheetId="22">
        <row r="39">
          <cell r="E39">
            <v>9088460</v>
          </cell>
          <cell r="F39">
            <v>462389.38053097302</v>
          </cell>
          <cell r="G39">
            <v>5181557.5221238947</v>
          </cell>
        </row>
      </sheetData>
      <sheetData sheetId="23">
        <row r="45">
          <cell r="F45">
            <v>16275112</v>
          </cell>
          <cell r="G45">
            <v>0</v>
          </cell>
          <cell r="H45">
            <v>5548058.0659292042</v>
          </cell>
        </row>
      </sheetData>
      <sheetData sheetId="24">
        <row r="80">
          <cell r="F80">
            <v>6443578.8300000001</v>
          </cell>
          <cell r="G80">
            <v>2397827.798849558</v>
          </cell>
          <cell r="H80">
            <v>3057309.2370060459</v>
          </cell>
        </row>
      </sheetData>
      <sheetData sheetId="25">
        <row r="129">
          <cell r="E129">
            <v>5746050.21</v>
          </cell>
          <cell r="F129">
            <v>1772946.4299999997</v>
          </cell>
          <cell r="G129">
            <v>1687303.6700000006</v>
          </cell>
        </row>
      </sheetData>
      <sheetData sheetId="26">
        <row r="11">
          <cell r="F11">
            <v>1936000</v>
          </cell>
          <cell r="G11">
            <v>856637.17</v>
          </cell>
          <cell r="H11">
            <v>856637.17</v>
          </cell>
        </row>
      </sheetData>
      <sheetData sheetId="27">
        <row r="72">
          <cell r="E72">
            <v>4865000</v>
          </cell>
          <cell r="F72">
            <v>0</v>
          </cell>
          <cell r="G72">
            <v>1432079.6513274338</v>
          </cell>
        </row>
      </sheetData>
      <sheetData sheetId="28">
        <row r="125">
          <cell r="E125">
            <v>6328018.2000000002</v>
          </cell>
          <cell r="F125">
            <v>219472.01331844815</v>
          </cell>
          <cell r="G125">
            <v>4947925.507334833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F105"/>
  <sheetViews>
    <sheetView tabSelected="1" zoomScale="85" zoomScaleNormal="85" workbookViewId="0">
      <selection activeCell="AD10" sqref="AD10"/>
    </sheetView>
  </sheetViews>
  <sheetFormatPr defaultColWidth="9.125" defaultRowHeight="81" customHeight="1"/>
  <cols>
    <col min="1" max="1" width="5.875" style="1" customWidth="1"/>
    <col min="2" max="2" width="29.625" style="67" customWidth="1"/>
    <col min="3" max="3" width="25" style="67" customWidth="1"/>
    <col min="4" max="4" width="28" style="67" hidden="1" customWidth="1"/>
    <col min="5" max="5" width="39" style="68" hidden="1" customWidth="1"/>
    <col min="6" max="6" width="10" style="68" hidden="1" customWidth="1"/>
    <col min="7" max="8" width="9.625" style="4" hidden="1" customWidth="1"/>
    <col min="9" max="10" width="13.5" style="1" hidden="1" customWidth="1"/>
    <col min="11" max="11" width="24.625" style="1" hidden="1" customWidth="1"/>
    <col min="12" max="12" width="16.25" style="74" customWidth="1"/>
    <col min="13" max="13" width="19.125" style="75" hidden="1" customWidth="1"/>
    <col min="14" max="14" width="16.625" style="1" hidden="1" customWidth="1"/>
    <col min="15" max="16" width="17.25" style="1" hidden="1" customWidth="1"/>
    <col min="17" max="17" width="15.375" style="73" hidden="1" customWidth="1"/>
    <col min="18" max="18" width="15.25" style="73" hidden="1" customWidth="1"/>
    <col min="19" max="19" width="11.875" style="73" customWidth="1"/>
    <col min="20" max="22" width="13.125" style="73" customWidth="1"/>
    <col min="23" max="23" width="13.25" style="4" customWidth="1"/>
    <col min="24" max="24" width="13.5" style="4" customWidth="1"/>
    <col min="25" max="25" width="0" style="1" hidden="1" customWidth="1"/>
    <col min="26" max="26" width="9.875" style="1" hidden="1" customWidth="1"/>
    <col min="27" max="27" width="0" style="1" hidden="1" customWidth="1"/>
    <col min="28" max="28" width="9.125" style="1"/>
    <col min="29" max="29" width="9.875" style="2" customWidth="1"/>
    <col min="30" max="30" width="9.125" style="1" customWidth="1"/>
    <col min="31" max="16384" width="9.125" style="1"/>
  </cols>
  <sheetData>
    <row r="1" spans="1:32" ht="33.6" customHeight="1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32" ht="27.75" hidden="1" customHeight="1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Q2" s="3"/>
      <c r="R2" s="3"/>
      <c r="S2" s="3"/>
      <c r="T2" s="3"/>
      <c r="U2" s="3"/>
      <c r="V2" s="3"/>
    </row>
    <row r="3" spans="1:32" ht="16.899999999999999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Q3" s="3"/>
      <c r="R3" s="3"/>
      <c r="S3" s="3"/>
      <c r="T3" s="3"/>
      <c r="U3" s="3"/>
      <c r="V3" s="3"/>
      <c r="X3" s="7" t="s">
        <v>2</v>
      </c>
    </row>
    <row r="4" spans="1:32" ht="22.15" customHeight="1">
      <c r="A4" s="76" t="s">
        <v>3</v>
      </c>
      <c r="B4" s="76" t="s">
        <v>4</v>
      </c>
      <c r="C4" s="76" t="s">
        <v>5</v>
      </c>
      <c r="D4" s="76" t="s">
        <v>6</v>
      </c>
      <c r="E4" s="76" t="s">
        <v>7</v>
      </c>
      <c r="F4" s="76" t="s">
        <v>8</v>
      </c>
      <c r="G4" s="76" t="s">
        <v>9</v>
      </c>
      <c r="H4" s="76" t="s">
        <v>10</v>
      </c>
      <c r="I4" s="76" t="s">
        <v>11</v>
      </c>
      <c r="J4" s="76" t="s">
        <v>12</v>
      </c>
      <c r="K4" s="76" t="s">
        <v>13</v>
      </c>
      <c r="L4" s="76" t="s">
        <v>14</v>
      </c>
      <c r="M4" s="76" t="s">
        <v>15</v>
      </c>
      <c r="N4" s="76" t="s">
        <v>16</v>
      </c>
      <c r="O4" s="76" t="s">
        <v>17</v>
      </c>
      <c r="P4" s="76" t="s">
        <v>18</v>
      </c>
      <c r="Q4" s="76" t="s">
        <v>19</v>
      </c>
      <c r="R4" s="76" t="s">
        <v>20</v>
      </c>
      <c r="S4" s="76" t="s">
        <v>18</v>
      </c>
      <c r="T4" s="76" t="s">
        <v>21</v>
      </c>
      <c r="U4" s="76"/>
      <c r="V4" s="76"/>
      <c r="W4" s="76" t="s">
        <v>22</v>
      </c>
      <c r="X4" s="76" t="s">
        <v>16</v>
      </c>
      <c r="AA4" s="2"/>
      <c r="AC4" s="1"/>
    </row>
    <row r="5" spans="1:32" ht="22.15" customHeight="1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8" t="s">
        <v>23</v>
      </c>
      <c r="U5" s="8" t="s">
        <v>24</v>
      </c>
      <c r="V5" s="8" t="s">
        <v>25</v>
      </c>
      <c r="W5" s="76"/>
      <c r="X5" s="76"/>
      <c r="AA5" s="2"/>
      <c r="AC5" s="1"/>
    </row>
    <row r="6" spans="1:32" ht="34.15" customHeight="1">
      <c r="A6" s="9">
        <v>1</v>
      </c>
      <c r="B6" s="10" t="s">
        <v>26</v>
      </c>
      <c r="C6" s="10" t="s">
        <v>27</v>
      </c>
      <c r="D6" s="9" t="s">
        <v>28</v>
      </c>
      <c r="E6" s="10" t="s">
        <v>29</v>
      </c>
      <c r="F6" s="9" t="s">
        <v>30</v>
      </c>
      <c r="G6" s="11">
        <v>700</v>
      </c>
      <c r="H6" s="11">
        <v>626</v>
      </c>
      <c r="I6" s="12">
        <v>2020.1</v>
      </c>
      <c r="J6" s="12">
        <v>2021.12</v>
      </c>
      <c r="K6" s="9" t="s">
        <v>31</v>
      </c>
      <c r="L6" s="9" t="s">
        <v>32</v>
      </c>
      <c r="M6" s="13" t="s">
        <v>33</v>
      </c>
      <c r="N6" s="14" t="s">
        <v>34</v>
      </c>
      <c r="O6" s="15"/>
      <c r="P6" s="16">
        <f>'[4]1鼎欣电器'!F79</f>
        <v>6269250</v>
      </c>
      <c r="Q6" s="17">
        <f>'[4]1鼎欣电器'!G79</f>
        <v>510486.74</v>
      </c>
      <c r="R6" s="17">
        <f>'[4]1鼎欣电器'!H79</f>
        <v>4558769.9238938056</v>
      </c>
      <c r="S6" s="17">
        <f>P6/10000</f>
        <v>626.92499999999995</v>
      </c>
      <c r="T6" s="17">
        <f>Q6/10000</f>
        <v>51.048673999999998</v>
      </c>
      <c r="U6" s="17">
        <f>R6/10000</f>
        <v>455.87699238938058</v>
      </c>
      <c r="V6" s="17">
        <f>T6+U6</f>
        <v>506.92566638938058</v>
      </c>
      <c r="W6" s="17">
        <f>S6-V6</f>
        <v>119.99933361061937</v>
      </c>
      <c r="X6" s="9"/>
      <c r="Y6" s="18">
        <f>ROUND(T6*0.02,2)+ROUND(U6*0.08,2)</f>
        <v>37.49</v>
      </c>
      <c r="Z6" s="2">
        <v>37.491132871150448</v>
      </c>
      <c r="AA6" s="18" t="e">
        <f>#REF!-Z6</f>
        <v>#REF!</v>
      </c>
      <c r="AD6" s="18"/>
      <c r="AF6" s="18"/>
    </row>
    <row r="7" spans="1:32" ht="34.15" customHeight="1">
      <c r="A7" s="9">
        <v>2</v>
      </c>
      <c r="B7" s="10" t="s">
        <v>35</v>
      </c>
      <c r="C7" s="10" t="s">
        <v>36</v>
      </c>
      <c r="D7" s="10" t="s">
        <v>37</v>
      </c>
      <c r="E7" s="10" t="s">
        <v>38</v>
      </c>
      <c r="F7" s="12" t="s">
        <v>30</v>
      </c>
      <c r="G7" s="19">
        <v>2997.35</v>
      </c>
      <c r="H7" s="20">
        <v>2997.35</v>
      </c>
      <c r="I7" s="21">
        <v>2020.06</v>
      </c>
      <c r="J7" s="21">
        <v>2021.12</v>
      </c>
      <c r="K7" s="21" t="s">
        <v>39</v>
      </c>
      <c r="L7" s="22" t="s">
        <v>40</v>
      </c>
      <c r="M7" s="13" t="s">
        <v>41</v>
      </c>
      <c r="N7" s="23" t="s">
        <v>42</v>
      </c>
      <c r="O7" s="21"/>
      <c r="P7" s="24">
        <f>'[4]2京通建材'!E161</f>
        <v>28813715.73</v>
      </c>
      <c r="Q7" s="24">
        <f>'[4]2京通建材'!F161</f>
        <v>3078008.4492920358</v>
      </c>
      <c r="R7" s="24">
        <f>'[4]2京通建材'!G161</f>
        <v>19156137.46556519</v>
      </c>
      <c r="S7" s="17">
        <f t="shared" ref="S7:U32" si="0">P7/10000</f>
        <v>2881.3715729999999</v>
      </c>
      <c r="T7" s="24">
        <f t="shared" si="0"/>
        <v>307.80084492920355</v>
      </c>
      <c r="U7" s="24">
        <f t="shared" si="0"/>
        <v>1915.6137465565189</v>
      </c>
      <c r="V7" s="17">
        <f t="shared" ref="V7:V32" si="1">T7+U7</f>
        <v>2223.4145914857227</v>
      </c>
      <c r="W7" s="17">
        <f t="shared" ref="W7:W33" si="2">S7-V7</f>
        <v>657.95698151427723</v>
      </c>
      <c r="X7" s="25"/>
      <c r="Y7" s="18">
        <f t="shared" ref="Y7:Y32" si="3">ROUND(T7*0.02,2)+ROUND(U7*0.08,2)</f>
        <v>159.41</v>
      </c>
      <c r="Z7" s="2">
        <v>162.68653243478701</v>
      </c>
      <c r="AA7" s="18" t="e">
        <f>#REF!-Z7</f>
        <v>#REF!</v>
      </c>
      <c r="AD7" s="18"/>
      <c r="AF7" s="18"/>
    </row>
    <row r="8" spans="1:32" ht="34.15" customHeight="1">
      <c r="A8" s="9">
        <v>3</v>
      </c>
      <c r="B8" s="10" t="s">
        <v>43</v>
      </c>
      <c r="C8" s="10" t="s">
        <v>44</v>
      </c>
      <c r="D8" s="10" t="s">
        <v>45</v>
      </c>
      <c r="E8" s="10" t="s">
        <v>46</v>
      </c>
      <c r="F8" s="12" t="s">
        <v>30</v>
      </c>
      <c r="G8" s="19">
        <v>1501</v>
      </c>
      <c r="H8" s="20">
        <v>1501</v>
      </c>
      <c r="I8" s="21" t="s">
        <v>47</v>
      </c>
      <c r="J8" s="21" t="s">
        <v>48</v>
      </c>
      <c r="K8" s="21" t="s">
        <v>49</v>
      </c>
      <c r="L8" s="22" t="s">
        <v>40</v>
      </c>
      <c r="M8" s="13" t="s">
        <v>50</v>
      </c>
      <c r="N8" s="23" t="s">
        <v>42</v>
      </c>
      <c r="O8" s="21"/>
      <c r="P8" s="24">
        <f>'[4]3宏德汽车'!F88</f>
        <v>19858273.489999998</v>
      </c>
      <c r="Q8" s="24">
        <f>'[4]3宏德汽车'!G88</f>
        <v>3057478.1677876106</v>
      </c>
      <c r="R8" s="24">
        <f>'[4]3宏德汽车'!H88</f>
        <v>8202315.3634513281</v>
      </c>
      <c r="S8" s="17">
        <f t="shared" si="0"/>
        <v>1985.8273489999999</v>
      </c>
      <c r="T8" s="24">
        <f t="shared" si="0"/>
        <v>305.74781677876103</v>
      </c>
      <c r="U8" s="24">
        <f t="shared" si="0"/>
        <v>820.23153634513278</v>
      </c>
      <c r="V8" s="17">
        <f t="shared" si="1"/>
        <v>1125.9793531238938</v>
      </c>
      <c r="W8" s="17">
        <f t="shared" si="2"/>
        <v>859.8479958761061</v>
      </c>
      <c r="X8" s="25"/>
      <c r="Y8" s="18">
        <f t="shared" si="3"/>
        <v>71.73</v>
      </c>
      <c r="Z8" s="2">
        <v>71.73347924318584</v>
      </c>
      <c r="AA8" s="18" t="e">
        <f>#REF!-Z8</f>
        <v>#REF!</v>
      </c>
      <c r="AD8" s="18"/>
      <c r="AF8" s="18"/>
    </row>
    <row r="9" spans="1:32" ht="34.15" customHeight="1">
      <c r="A9" s="9">
        <v>4</v>
      </c>
      <c r="B9" s="10" t="s">
        <v>51</v>
      </c>
      <c r="C9" s="10" t="s">
        <v>52</v>
      </c>
      <c r="D9" s="10" t="s">
        <v>53</v>
      </c>
      <c r="E9" s="10" t="s">
        <v>54</v>
      </c>
      <c r="F9" s="12" t="s">
        <v>30</v>
      </c>
      <c r="G9" s="19">
        <v>4599.07</v>
      </c>
      <c r="H9" s="20">
        <v>1132.07</v>
      </c>
      <c r="I9" s="26">
        <v>43709</v>
      </c>
      <c r="J9" s="26">
        <v>44531</v>
      </c>
      <c r="K9" s="21" t="s">
        <v>55</v>
      </c>
      <c r="L9" s="22" t="s">
        <v>40</v>
      </c>
      <c r="M9" s="13" t="s">
        <v>56</v>
      </c>
      <c r="N9" s="23" t="s">
        <v>42</v>
      </c>
      <c r="O9" s="21"/>
      <c r="P9" s="24">
        <f>'[4]4中建'!F27</f>
        <v>38590660</v>
      </c>
      <c r="Q9" s="24">
        <f>'[4]4中建'!G27</f>
        <v>178899.08256880732</v>
      </c>
      <c r="R9" s="24">
        <f>'[4]4中建'!H27</f>
        <v>1361242.2150179623</v>
      </c>
      <c r="S9" s="17">
        <f t="shared" si="0"/>
        <v>3859.0659999999998</v>
      </c>
      <c r="T9" s="24">
        <f t="shared" si="0"/>
        <v>17.889908256880734</v>
      </c>
      <c r="U9" s="24">
        <f t="shared" si="0"/>
        <v>136.12422150179623</v>
      </c>
      <c r="V9" s="17">
        <f t="shared" si="1"/>
        <v>154.01412975867697</v>
      </c>
      <c r="W9" s="17">
        <f t="shared" si="2"/>
        <v>3705.0518702413228</v>
      </c>
      <c r="X9" s="25" t="s">
        <v>57</v>
      </c>
      <c r="Y9" s="18">
        <f t="shared" si="3"/>
        <v>11.25</v>
      </c>
      <c r="Z9" s="2">
        <v>0</v>
      </c>
      <c r="AA9" s="18" t="e">
        <f>#REF!-Z9</f>
        <v>#REF!</v>
      </c>
      <c r="AD9" s="18"/>
      <c r="AF9" s="18"/>
    </row>
    <row r="10" spans="1:32" ht="34.15" customHeight="1">
      <c r="A10" s="9">
        <v>5</v>
      </c>
      <c r="B10" s="10" t="s">
        <v>58</v>
      </c>
      <c r="C10" s="10" t="s">
        <v>59</v>
      </c>
      <c r="D10" s="10" t="s">
        <v>60</v>
      </c>
      <c r="E10" s="10" t="s">
        <v>61</v>
      </c>
      <c r="F10" s="12" t="s">
        <v>30</v>
      </c>
      <c r="G10" s="19">
        <v>1900</v>
      </c>
      <c r="H10" s="20">
        <v>1450</v>
      </c>
      <c r="I10" s="21">
        <v>2020.04</v>
      </c>
      <c r="J10" s="21">
        <v>2021.12</v>
      </c>
      <c r="K10" s="21" t="s">
        <v>62</v>
      </c>
      <c r="L10" s="22" t="s">
        <v>40</v>
      </c>
      <c r="M10" s="13" t="s">
        <v>63</v>
      </c>
      <c r="N10" s="23" t="s">
        <v>42</v>
      </c>
      <c r="O10" s="21" t="s">
        <v>64</v>
      </c>
      <c r="P10" s="24">
        <f>'[4]5惠海希康'!E158</f>
        <v>14034247.9</v>
      </c>
      <c r="Q10" s="24">
        <f>'[4]5惠海希康'!F158</f>
        <v>0</v>
      </c>
      <c r="R10" s="24">
        <f>'[4]5惠海希康'!G158</f>
        <v>8712428.882205354</v>
      </c>
      <c r="S10" s="17">
        <f t="shared" si="0"/>
        <v>1403.42479</v>
      </c>
      <c r="T10" s="24">
        <f t="shared" si="0"/>
        <v>0</v>
      </c>
      <c r="U10" s="24">
        <f t="shared" si="0"/>
        <v>871.24288822053541</v>
      </c>
      <c r="V10" s="17">
        <f t="shared" si="1"/>
        <v>871.24288822053541</v>
      </c>
      <c r="W10" s="17">
        <f t="shared" si="2"/>
        <v>532.18190177946462</v>
      </c>
      <c r="X10" s="25"/>
      <c r="Y10" s="18">
        <f t="shared" si="3"/>
        <v>69.7</v>
      </c>
      <c r="Z10" s="2">
        <v>69.69943105764284</v>
      </c>
      <c r="AA10" s="18" t="e">
        <f>#REF!-Z10</f>
        <v>#REF!</v>
      </c>
      <c r="AD10" s="18"/>
      <c r="AF10" s="18"/>
    </row>
    <row r="11" spans="1:32" s="35" customFormat="1" ht="34.15" customHeight="1">
      <c r="A11" s="9">
        <v>6</v>
      </c>
      <c r="B11" s="10" t="s">
        <v>65</v>
      </c>
      <c r="C11" s="10" t="s">
        <v>66</v>
      </c>
      <c r="D11" s="27" t="s">
        <v>67</v>
      </c>
      <c r="E11" s="27" t="s">
        <v>68</v>
      </c>
      <c r="F11" s="28" t="s">
        <v>30</v>
      </c>
      <c r="G11" s="29">
        <v>877</v>
      </c>
      <c r="H11" s="30">
        <v>870.1</v>
      </c>
      <c r="I11" s="31">
        <v>44197</v>
      </c>
      <c r="J11" s="32" t="s">
        <v>69</v>
      </c>
      <c r="K11" s="33">
        <v>1</v>
      </c>
      <c r="L11" s="22" t="s">
        <v>70</v>
      </c>
      <c r="M11" s="13" t="s">
        <v>71</v>
      </c>
      <c r="N11" s="23" t="s">
        <v>42</v>
      </c>
      <c r="O11" s="21" t="s">
        <v>72</v>
      </c>
      <c r="P11" s="24">
        <f>'[4]6万居隆'!G103</f>
        <v>8603205.9600000009</v>
      </c>
      <c r="Q11" s="24">
        <f>'[4]6万居隆'!H103</f>
        <v>0</v>
      </c>
      <c r="R11" s="24">
        <f>'[4]6万居隆'!I103</f>
        <v>6645158.0179317519</v>
      </c>
      <c r="S11" s="17">
        <f t="shared" si="0"/>
        <v>860.32059600000014</v>
      </c>
      <c r="T11" s="24">
        <f t="shared" si="0"/>
        <v>0</v>
      </c>
      <c r="U11" s="24">
        <f t="shared" si="0"/>
        <v>664.51580179317523</v>
      </c>
      <c r="V11" s="17">
        <f t="shared" si="1"/>
        <v>664.51580179317523</v>
      </c>
      <c r="W11" s="17">
        <f t="shared" si="2"/>
        <v>195.80479420682491</v>
      </c>
      <c r="X11" s="25"/>
      <c r="Y11" s="18">
        <f t="shared" si="3"/>
        <v>53.16</v>
      </c>
      <c r="Z11" s="34">
        <v>53.161264143454019</v>
      </c>
      <c r="AA11" s="18" t="e">
        <f>#REF!-Z11</f>
        <v>#REF!</v>
      </c>
      <c r="AC11" s="2"/>
      <c r="AD11" s="18"/>
      <c r="AF11" s="18"/>
    </row>
    <row r="12" spans="1:32" ht="34.15" customHeight="1">
      <c r="A12" s="9">
        <v>7</v>
      </c>
      <c r="B12" s="10" t="s">
        <v>73</v>
      </c>
      <c r="C12" s="10" t="s">
        <v>74</v>
      </c>
      <c r="D12" s="10" t="s">
        <v>75</v>
      </c>
      <c r="E12" s="10" t="s">
        <v>76</v>
      </c>
      <c r="F12" s="12" t="s">
        <v>30</v>
      </c>
      <c r="G12" s="19">
        <v>2100</v>
      </c>
      <c r="H12" s="20">
        <v>1476</v>
      </c>
      <c r="I12" s="21">
        <v>2020.01</v>
      </c>
      <c r="J12" s="21">
        <v>2021.12</v>
      </c>
      <c r="K12" s="21" t="s">
        <v>77</v>
      </c>
      <c r="L12" s="22" t="s">
        <v>40</v>
      </c>
      <c r="M12" s="13" t="s">
        <v>78</v>
      </c>
      <c r="N12" s="23" t="s">
        <v>42</v>
      </c>
      <c r="O12" s="21"/>
      <c r="P12" s="24">
        <f>'[4]7恒源龙裕'!E50</f>
        <v>14307934.190000001</v>
      </c>
      <c r="Q12" s="24">
        <f>'[4]7恒源龙裕'!F50</f>
        <v>4141299.1028318591</v>
      </c>
      <c r="R12" s="24">
        <f>'[4]7恒源龙裕'!G50</f>
        <v>6699171.7526548672</v>
      </c>
      <c r="S12" s="17">
        <f t="shared" si="0"/>
        <v>1430.7934190000001</v>
      </c>
      <c r="T12" s="24">
        <f t="shared" si="0"/>
        <v>414.12991028318589</v>
      </c>
      <c r="U12" s="24">
        <f t="shared" si="0"/>
        <v>669.91717526548678</v>
      </c>
      <c r="V12" s="17">
        <f t="shared" si="1"/>
        <v>1084.0470855486726</v>
      </c>
      <c r="W12" s="17">
        <f t="shared" si="2"/>
        <v>346.74633345132747</v>
      </c>
      <c r="X12" s="25"/>
      <c r="Y12" s="18">
        <f t="shared" si="3"/>
        <v>61.870000000000005</v>
      </c>
      <c r="Z12" s="2">
        <v>62.180397008849567</v>
      </c>
      <c r="AA12" s="18" t="e">
        <f>#REF!-Z12</f>
        <v>#REF!</v>
      </c>
      <c r="AD12" s="18"/>
      <c r="AF12" s="18"/>
    </row>
    <row r="13" spans="1:32" ht="34.15" customHeight="1">
      <c r="A13" s="9">
        <v>8</v>
      </c>
      <c r="B13" s="10" t="s">
        <v>79</v>
      </c>
      <c r="C13" s="10" t="s">
        <v>80</v>
      </c>
      <c r="D13" s="10" t="s">
        <v>81</v>
      </c>
      <c r="E13" s="10" t="s">
        <v>82</v>
      </c>
      <c r="F13" s="12" t="s">
        <v>30</v>
      </c>
      <c r="G13" s="19">
        <v>1074</v>
      </c>
      <c r="H13" s="20">
        <v>1074</v>
      </c>
      <c r="I13" s="21">
        <v>2021.1</v>
      </c>
      <c r="J13" s="21">
        <v>2021.12</v>
      </c>
      <c r="K13" s="21" t="s">
        <v>83</v>
      </c>
      <c r="L13" s="22" t="s">
        <v>40</v>
      </c>
      <c r="M13" s="13" t="s">
        <v>84</v>
      </c>
      <c r="N13" s="23" t="s">
        <v>42</v>
      </c>
      <c r="O13" s="21" t="s">
        <v>85</v>
      </c>
      <c r="P13" s="24">
        <f>'[4]8丰洋精工'!E67</f>
        <v>10559589.030000001</v>
      </c>
      <c r="Q13" s="24">
        <f>'[4]8丰洋精工'!F67</f>
        <v>0</v>
      </c>
      <c r="R13" s="24">
        <f>'[4]8丰洋精工'!G67</f>
        <v>7881505.6578244511</v>
      </c>
      <c r="S13" s="17">
        <f t="shared" si="0"/>
        <v>1055.9589030000002</v>
      </c>
      <c r="T13" s="24">
        <f t="shared" si="0"/>
        <v>0</v>
      </c>
      <c r="U13" s="24">
        <f t="shared" si="0"/>
        <v>788.15056578244514</v>
      </c>
      <c r="V13" s="17">
        <f t="shared" si="1"/>
        <v>788.15056578244514</v>
      </c>
      <c r="W13" s="17">
        <f t="shared" si="2"/>
        <v>267.80833721755505</v>
      </c>
      <c r="X13" s="36"/>
      <c r="Y13" s="18">
        <f t="shared" si="3"/>
        <v>63.05</v>
      </c>
      <c r="Z13" s="2">
        <v>63.193167319719883</v>
      </c>
      <c r="AA13" s="18" t="e">
        <f>#REF!-Z13</f>
        <v>#REF!</v>
      </c>
      <c r="AD13" s="18"/>
      <c r="AF13" s="18"/>
    </row>
    <row r="14" spans="1:32" ht="34.15" customHeight="1">
      <c r="A14" s="9">
        <v>9</v>
      </c>
      <c r="B14" s="10" t="s">
        <v>86</v>
      </c>
      <c r="C14" s="10" t="s">
        <v>87</v>
      </c>
      <c r="D14" s="10" t="s">
        <v>88</v>
      </c>
      <c r="E14" s="10" t="s">
        <v>89</v>
      </c>
      <c r="F14" s="12" t="s">
        <v>30</v>
      </c>
      <c r="G14" s="19">
        <v>2278</v>
      </c>
      <c r="H14" s="20">
        <v>2126.66</v>
      </c>
      <c r="I14" s="21">
        <v>2021.03</v>
      </c>
      <c r="J14" s="21">
        <v>2022.12</v>
      </c>
      <c r="K14" s="37" t="s">
        <v>90</v>
      </c>
      <c r="L14" s="22" t="s">
        <v>40</v>
      </c>
      <c r="M14" s="13" t="s">
        <v>91</v>
      </c>
      <c r="N14" s="23" t="s">
        <v>42</v>
      </c>
      <c r="O14" s="21"/>
      <c r="P14" s="24">
        <f>'[4]9中建钢构'!F68</f>
        <v>20441367.07</v>
      </c>
      <c r="Q14" s="24">
        <f>'[4]9中建钢构'!G68</f>
        <v>318584.07079645997</v>
      </c>
      <c r="R14" s="24">
        <f>'[4]9中建钢构'!H68</f>
        <v>10845778.575825816</v>
      </c>
      <c r="S14" s="17">
        <f t="shared" si="0"/>
        <v>2044.1367070000001</v>
      </c>
      <c r="T14" s="24">
        <f t="shared" si="0"/>
        <v>31.858407079645996</v>
      </c>
      <c r="U14" s="24">
        <f t="shared" si="0"/>
        <v>1084.5778575825816</v>
      </c>
      <c r="V14" s="17">
        <f t="shared" si="1"/>
        <v>1116.4362646622276</v>
      </c>
      <c r="W14" s="17">
        <f t="shared" si="2"/>
        <v>927.70044233777253</v>
      </c>
      <c r="X14" s="25"/>
      <c r="Y14" s="18">
        <f t="shared" si="3"/>
        <v>87.41</v>
      </c>
      <c r="Z14" s="2">
        <v>87.403396748199455</v>
      </c>
      <c r="AA14" s="18" t="e">
        <f>#REF!-Z14</f>
        <v>#REF!</v>
      </c>
      <c r="AD14" s="18"/>
      <c r="AF14" s="18"/>
    </row>
    <row r="15" spans="1:32" ht="34.15" customHeight="1">
      <c r="A15" s="9">
        <v>10</v>
      </c>
      <c r="B15" s="10" t="s">
        <v>92</v>
      </c>
      <c r="C15" s="10" t="s">
        <v>93</v>
      </c>
      <c r="D15" s="10" t="s">
        <v>94</v>
      </c>
      <c r="E15" s="10" t="s">
        <v>95</v>
      </c>
      <c r="F15" s="12" t="s">
        <v>30</v>
      </c>
      <c r="G15" s="19">
        <v>9854</v>
      </c>
      <c r="H15" s="20">
        <v>1354</v>
      </c>
      <c r="I15" s="21">
        <v>2020.01</v>
      </c>
      <c r="J15" s="21">
        <v>2021.12</v>
      </c>
      <c r="K15" s="21" t="s">
        <v>96</v>
      </c>
      <c r="L15" s="22" t="s">
        <v>40</v>
      </c>
      <c r="M15" s="13" t="s">
        <v>97</v>
      </c>
      <c r="N15" s="23" t="s">
        <v>42</v>
      </c>
      <c r="O15" s="21"/>
      <c r="P15" s="24">
        <f>'[4]10.雅都包装'!F49</f>
        <v>14355937.4</v>
      </c>
      <c r="Q15" s="24">
        <f>'[4]10.雅都包装'!G49</f>
        <v>606194.69000000006</v>
      </c>
      <c r="R15" s="24">
        <f>'[4]10.雅都包装'!H49</f>
        <v>10014144.228584072</v>
      </c>
      <c r="S15" s="17">
        <f t="shared" si="0"/>
        <v>1435.59374</v>
      </c>
      <c r="T15" s="24">
        <f t="shared" si="0"/>
        <v>60.619469000000009</v>
      </c>
      <c r="U15" s="24">
        <f t="shared" si="0"/>
        <v>1001.4144228584072</v>
      </c>
      <c r="V15" s="17">
        <f t="shared" si="1"/>
        <v>1062.0338918584073</v>
      </c>
      <c r="W15" s="17">
        <f t="shared" si="2"/>
        <v>373.55984814159274</v>
      </c>
      <c r="X15" s="25"/>
      <c r="Y15" s="18">
        <f t="shared" si="3"/>
        <v>81.319999999999993</v>
      </c>
      <c r="Z15" s="2">
        <v>81.328304278761067</v>
      </c>
      <c r="AA15" s="18" t="e">
        <f>#REF!-Z15</f>
        <v>#REF!</v>
      </c>
      <c r="AD15" s="18"/>
      <c r="AF15" s="18"/>
    </row>
    <row r="16" spans="1:32" ht="34.15" customHeight="1">
      <c r="A16" s="9">
        <v>11</v>
      </c>
      <c r="B16" s="10" t="s">
        <v>98</v>
      </c>
      <c r="C16" s="10" t="s">
        <v>99</v>
      </c>
      <c r="D16" s="10" t="s">
        <v>100</v>
      </c>
      <c r="E16" s="10" t="s">
        <v>101</v>
      </c>
      <c r="F16" s="12" t="s">
        <v>30</v>
      </c>
      <c r="G16" s="19">
        <v>1289</v>
      </c>
      <c r="H16" s="20">
        <v>939</v>
      </c>
      <c r="I16" s="21">
        <v>2021.07</v>
      </c>
      <c r="J16" s="21">
        <v>2022.04</v>
      </c>
      <c r="K16" s="21" t="s">
        <v>102</v>
      </c>
      <c r="L16" s="22" t="s">
        <v>40</v>
      </c>
      <c r="M16" s="13" t="s">
        <v>103</v>
      </c>
      <c r="N16" s="23" t="s">
        <v>42</v>
      </c>
      <c r="O16" s="21"/>
      <c r="P16" s="24">
        <f>'[4]11.特种工业泵'!F90</f>
        <v>12910319.48</v>
      </c>
      <c r="Q16" s="24">
        <f>'[4]11.特种工业泵'!G90</f>
        <v>294867.25380530977</v>
      </c>
      <c r="R16" s="24">
        <f>'[4]11.特种工业泵'!H90</f>
        <v>4431207.4968287656</v>
      </c>
      <c r="S16" s="17">
        <f t="shared" si="0"/>
        <v>1291.0319480000001</v>
      </c>
      <c r="T16" s="24">
        <f t="shared" si="0"/>
        <v>29.486725380530977</v>
      </c>
      <c r="U16" s="24">
        <f t="shared" si="0"/>
        <v>443.12074968287658</v>
      </c>
      <c r="V16" s="17">
        <f t="shared" si="1"/>
        <v>472.60747506340755</v>
      </c>
      <c r="W16" s="17">
        <f t="shared" si="2"/>
        <v>818.42447293659257</v>
      </c>
      <c r="X16" s="25" t="s">
        <v>104</v>
      </c>
      <c r="Y16" s="18">
        <f t="shared" si="3"/>
        <v>36.040000000000006</v>
      </c>
      <c r="Z16" s="2">
        <v>0</v>
      </c>
      <c r="AA16" s="18" t="e">
        <f>#REF!-Z16</f>
        <v>#REF!</v>
      </c>
      <c r="AD16" s="18"/>
      <c r="AF16" s="18"/>
    </row>
    <row r="17" spans="1:32" ht="34.15" customHeight="1">
      <c r="A17" s="9">
        <v>12</v>
      </c>
      <c r="B17" s="10" t="s">
        <v>105</v>
      </c>
      <c r="C17" s="10" t="s">
        <v>106</v>
      </c>
      <c r="D17" s="10" t="s">
        <v>107</v>
      </c>
      <c r="E17" s="10" t="s">
        <v>108</v>
      </c>
      <c r="F17" s="12" t="s">
        <v>30</v>
      </c>
      <c r="G17" s="19">
        <v>4090</v>
      </c>
      <c r="H17" s="20">
        <v>2418.9899999999998</v>
      </c>
      <c r="I17" s="21">
        <v>2020.01</v>
      </c>
      <c r="J17" s="21">
        <v>2021.12</v>
      </c>
      <c r="K17" s="21" t="s">
        <v>109</v>
      </c>
      <c r="L17" s="22" t="s">
        <v>40</v>
      </c>
      <c r="M17" s="13" t="s">
        <v>110</v>
      </c>
      <c r="N17" s="23" t="s">
        <v>42</v>
      </c>
      <c r="O17" s="21" t="s">
        <v>64</v>
      </c>
      <c r="P17" s="24">
        <f>'[4]12信达'!E290</f>
        <v>34847219.780000001</v>
      </c>
      <c r="Q17" s="24">
        <f>'[4]12信达'!F290</f>
        <v>703179.75415929197</v>
      </c>
      <c r="R17" s="24">
        <f>'[4]12信达'!G290</f>
        <v>13976871.902301546</v>
      </c>
      <c r="S17" s="17">
        <f t="shared" si="0"/>
        <v>3484.721978</v>
      </c>
      <c r="T17" s="24">
        <f t="shared" si="0"/>
        <v>70.317975415929197</v>
      </c>
      <c r="U17" s="24">
        <f t="shared" si="0"/>
        <v>1397.6871902301546</v>
      </c>
      <c r="V17" s="17">
        <f t="shared" si="1"/>
        <v>1468.0051656460837</v>
      </c>
      <c r="W17" s="17">
        <f t="shared" si="2"/>
        <v>2016.7168123539163</v>
      </c>
      <c r="X17" s="36"/>
      <c r="Y17" s="18">
        <f t="shared" si="3"/>
        <v>113.22</v>
      </c>
      <c r="Z17" s="2">
        <v>113.24867587757758</v>
      </c>
      <c r="AA17" s="18" t="e">
        <f>#REF!-Z17</f>
        <v>#REF!</v>
      </c>
      <c r="AD17" s="18"/>
      <c r="AF17" s="18"/>
    </row>
    <row r="18" spans="1:32" ht="34.15" customHeight="1">
      <c r="A18" s="9">
        <v>13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2" t="s">
        <v>30</v>
      </c>
      <c r="G18" s="19">
        <v>1268</v>
      </c>
      <c r="H18" s="20">
        <v>1086</v>
      </c>
      <c r="I18" s="21">
        <v>2021.01</v>
      </c>
      <c r="J18" s="21">
        <v>2022.12</v>
      </c>
      <c r="K18" s="21" t="s">
        <v>115</v>
      </c>
      <c r="L18" s="22" t="s">
        <v>40</v>
      </c>
      <c r="M18" s="13" t="s">
        <v>116</v>
      </c>
      <c r="N18" s="23" t="s">
        <v>42</v>
      </c>
      <c r="O18" s="21" t="s">
        <v>64</v>
      </c>
      <c r="P18" s="24">
        <f>'[4]13数码模'!E48</f>
        <v>11287052.09</v>
      </c>
      <c r="Q18" s="24">
        <f>'[4]13数码模'!F48</f>
        <v>0</v>
      </c>
      <c r="R18" s="24">
        <f>'[4]13数码模'!G48</f>
        <v>9531098.6300000008</v>
      </c>
      <c r="S18" s="17">
        <f t="shared" si="0"/>
        <v>1128.705209</v>
      </c>
      <c r="T18" s="24">
        <f t="shared" si="0"/>
        <v>0</v>
      </c>
      <c r="U18" s="24">
        <f t="shared" si="0"/>
        <v>953.10986300000013</v>
      </c>
      <c r="V18" s="17">
        <f t="shared" si="1"/>
        <v>953.10986300000013</v>
      </c>
      <c r="W18" s="17">
        <f t="shared" si="2"/>
        <v>175.59534599999984</v>
      </c>
      <c r="X18" s="25"/>
      <c r="Y18" s="18">
        <f t="shared" si="3"/>
        <v>76.25</v>
      </c>
      <c r="Z18" s="2">
        <v>77.416930640000004</v>
      </c>
      <c r="AA18" s="18" t="e">
        <f>#REF!-Z18</f>
        <v>#REF!</v>
      </c>
      <c r="AD18" s="18"/>
      <c r="AF18" s="18"/>
    </row>
    <row r="19" spans="1:32" ht="34.15" customHeight="1">
      <c r="A19" s="38" t="s">
        <v>117</v>
      </c>
      <c r="B19" s="10" t="s">
        <v>118</v>
      </c>
      <c r="C19" s="10" t="s">
        <v>119</v>
      </c>
      <c r="D19" s="10" t="s">
        <v>120</v>
      </c>
      <c r="E19" s="10" t="s">
        <v>121</v>
      </c>
      <c r="F19" s="12" t="s">
        <v>30</v>
      </c>
      <c r="G19" s="19">
        <v>1500</v>
      </c>
      <c r="H19" s="20">
        <v>656</v>
      </c>
      <c r="I19" s="21">
        <v>2020.07</v>
      </c>
      <c r="J19" s="21">
        <v>2021.12</v>
      </c>
      <c r="K19" s="21" t="s">
        <v>122</v>
      </c>
      <c r="L19" s="22" t="s">
        <v>40</v>
      </c>
      <c r="M19" s="13" t="s">
        <v>123</v>
      </c>
      <c r="N19" s="23" t="s">
        <v>42</v>
      </c>
      <c r="O19" s="21"/>
      <c r="P19" s="24">
        <f>'[4]14-1鑫恒通'!F60</f>
        <v>7416578.9100000001</v>
      </c>
      <c r="Q19" s="24">
        <f>'[4]14-1鑫恒通'!G60</f>
        <v>219475.42336283188</v>
      </c>
      <c r="R19" s="24">
        <f>'[4]14-1鑫恒通'!H60</f>
        <v>5204216.5466371691</v>
      </c>
      <c r="S19" s="17">
        <f t="shared" si="0"/>
        <v>741.65789100000006</v>
      </c>
      <c r="T19" s="24">
        <f t="shared" si="0"/>
        <v>21.947542336283188</v>
      </c>
      <c r="U19" s="24">
        <f t="shared" si="0"/>
        <v>520.42165466371694</v>
      </c>
      <c r="V19" s="17">
        <f t="shared" si="1"/>
        <v>542.3691970000001</v>
      </c>
      <c r="W19" s="17">
        <f t="shared" si="2"/>
        <v>199.28869399999996</v>
      </c>
      <c r="X19" s="39"/>
      <c r="Y19" s="18">
        <f t="shared" si="3"/>
        <v>42.07</v>
      </c>
      <c r="Z19" s="2">
        <v>42.072683219823013</v>
      </c>
      <c r="AA19" s="18" t="e">
        <f>#REF!-Z19</f>
        <v>#REF!</v>
      </c>
      <c r="AD19" s="18"/>
      <c r="AF19" s="18"/>
    </row>
    <row r="20" spans="1:32" ht="34.15" customHeight="1">
      <c r="A20" s="38" t="s">
        <v>124</v>
      </c>
      <c r="B20" s="10" t="s">
        <v>125</v>
      </c>
      <c r="C20" s="10" t="s">
        <v>119</v>
      </c>
      <c r="D20" s="10" t="s">
        <v>120</v>
      </c>
      <c r="E20" s="10" t="s">
        <v>126</v>
      </c>
      <c r="F20" s="12" t="s">
        <v>127</v>
      </c>
      <c r="G20" s="19">
        <v>154</v>
      </c>
      <c r="H20" s="20">
        <v>154.25</v>
      </c>
      <c r="I20" s="21">
        <v>2020.07</v>
      </c>
      <c r="J20" s="21">
        <v>2021.12</v>
      </c>
      <c r="K20" s="21" t="s">
        <v>128</v>
      </c>
      <c r="L20" s="22" t="s">
        <v>129</v>
      </c>
      <c r="M20" s="13" t="s">
        <v>123</v>
      </c>
      <c r="N20" s="23" t="s">
        <v>42</v>
      </c>
      <c r="O20" s="21"/>
      <c r="P20" s="24">
        <f>'[4]14-2鑫恒通'!F13</f>
        <v>1743000</v>
      </c>
      <c r="Q20" s="24">
        <f>'[4]14-2鑫恒通'!G13</f>
        <v>0</v>
      </c>
      <c r="R20" s="24">
        <f>'[4]14-2鑫恒通'!H13</f>
        <v>1542477.88</v>
      </c>
      <c r="S20" s="17">
        <f>P20/10000</f>
        <v>174.3</v>
      </c>
      <c r="T20" s="24">
        <f>Q20/10000</f>
        <v>0</v>
      </c>
      <c r="U20" s="24">
        <f>R20/10000</f>
        <v>154.24778799999999</v>
      </c>
      <c r="V20" s="17">
        <f>T20+U20</f>
        <v>154.24778799999999</v>
      </c>
      <c r="W20" s="17">
        <f>S20-V20</f>
        <v>20.052212000000026</v>
      </c>
      <c r="X20" s="25" t="s">
        <v>130</v>
      </c>
      <c r="Y20" s="18">
        <f>ROUND(T20*0.05,2)+ROUND(U20*0.05,2)</f>
        <v>7.71</v>
      </c>
      <c r="Z20" s="2">
        <v>7.7123893999999993</v>
      </c>
      <c r="AA20" s="18" t="e">
        <f>#REF!-Z20</f>
        <v>#REF!</v>
      </c>
      <c r="AD20" s="18"/>
      <c r="AF20" s="18"/>
    </row>
    <row r="21" spans="1:32" ht="34.15" customHeight="1">
      <c r="A21" s="9">
        <v>15</v>
      </c>
      <c r="B21" s="10" t="s">
        <v>131</v>
      </c>
      <c r="C21" s="10" t="s">
        <v>132</v>
      </c>
      <c r="D21" s="10" t="s">
        <v>133</v>
      </c>
      <c r="E21" s="10" t="s">
        <v>134</v>
      </c>
      <c r="F21" s="12" t="s">
        <v>30</v>
      </c>
      <c r="G21" s="19">
        <v>600</v>
      </c>
      <c r="H21" s="20">
        <v>600</v>
      </c>
      <c r="I21" s="26">
        <v>44409</v>
      </c>
      <c r="J21" s="26">
        <v>44501</v>
      </c>
      <c r="K21" s="21" t="s">
        <v>135</v>
      </c>
      <c r="L21" s="22" t="s">
        <v>40</v>
      </c>
      <c r="M21" s="13" t="s">
        <v>136</v>
      </c>
      <c r="N21" s="23" t="s">
        <v>42</v>
      </c>
      <c r="O21" s="21"/>
      <c r="P21" s="24"/>
      <c r="Q21" s="24">
        <v>0</v>
      </c>
      <c r="R21" s="24">
        <v>0</v>
      </c>
      <c r="S21" s="17">
        <f t="shared" si="0"/>
        <v>0</v>
      </c>
      <c r="T21" s="24">
        <f t="shared" si="0"/>
        <v>0</v>
      </c>
      <c r="U21" s="24">
        <f t="shared" si="0"/>
        <v>0</v>
      </c>
      <c r="V21" s="17">
        <f t="shared" si="1"/>
        <v>0</v>
      </c>
      <c r="W21" s="17">
        <f t="shared" si="2"/>
        <v>0</v>
      </c>
      <c r="X21" s="25" t="s">
        <v>104</v>
      </c>
      <c r="Y21" s="18">
        <f t="shared" si="3"/>
        <v>0</v>
      </c>
      <c r="Z21" s="2">
        <v>0</v>
      </c>
      <c r="AA21" s="18" t="e">
        <f>#REF!-Z21</f>
        <v>#REF!</v>
      </c>
      <c r="AD21" s="18"/>
      <c r="AF21" s="18"/>
    </row>
    <row r="22" spans="1:32" ht="34.15" customHeight="1">
      <c r="A22" s="9">
        <v>16</v>
      </c>
      <c r="B22" s="10" t="s">
        <v>137</v>
      </c>
      <c r="C22" s="10" t="s">
        <v>138</v>
      </c>
      <c r="D22" s="10" t="s">
        <v>139</v>
      </c>
      <c r="E22" s="10" t="s">
        <v>140</v>
      </c>
      <c r="F22" s="12" t="s">
        <v>30</v>
      </c>
      <c r="G22" s="19">
        <v>3242</v>
      </c>
      <c r="H22" s="20">
        <v>1040</v>
      </c>
      <c r="I22" s="21">
        <v>2016.12</v>
      </c>
      <c r="J22" s="21">
        <v>2021.12</v>
      </c>
      <c r="K22" s="21" t="s">
        <v>141</v>
      </c>
      <c r="L22" s="22" t="s">
        <v>40</v>
      </c>
      <c r="M22" s="13" t="s">
        <v>142</v>
      </c>
      <c r="N22" s="23" t="s">
        <v>42</v>
      </c>
      <c r="O22" s="21"/>
      <c r="P22" s="24">
        <f>'[4]16磐电'!F125</f>
        <v>11973543.265999999</v>
      </c>
      <c r="Q22" s="24">
        <f>'[4]16磐电'!G125</f>
        <v>1073840.7140707965</v>
      </c>
      <c r="R22" s="24">
        <f>'[4]16磐电'!H125</f>
        <v>3340349.567079646</v>
      </c>
      <c r="S22" s="17">
        <f t="shared" si="0"/>
        <v>1197.3543265999999</v>
      </c>
      <c r="T22" s="24">
        <f t="shared" si="0"/>
        <v>107.38407140707965</v>
      </c>
      <c r="U22" s="24">
        <f t="shared" si="0"/>
        <v>334.03495670796462</v>
      </c>
      <c r="V22" s="17">
        <f t="shared" si="1"/>
        <v>441.41902811504428</v>
      </c>
      <c r="W22" s="17">
        <f t="shared" si="2"/>
        <v>755.93529848495564</v>
      </c>
      <c r="X22" s="25" t="s">
        <v>57</v>
      </c>
      <c r="Y22" s="18">
        <f t="shared" si="3"/>
        <v>28.869999999999997</v>
      </c>
      <c r="Z22" s="2">
        <v>0</v>
      </c>
      <c r="AA22" s="18" t="e">
        <f>#REF!-Z22</f>
        <v>#REF!</v>
      </c>
      <c r="AD22" s="18"/>
      <c r="AF22" s="18"/>
    </row>
    <row r="23" spans="1:32" ht="34.15" customHeight="1">
      <c r="A23" s="9">
        <v>17</v>
      </c>
      <c r="B23" s="10" t="s">
        <v>143</v>
      </c>
      <c r="C23" s="10" t="s">
        <v>144</v>
      </c>
      <c r="D23" s="10" t="s">
        <v>145</v>
      </c>
      <c r="E23" s="10" t="s">
        <v>146</v>
      </c>
      <c r="F23" s="12" t="s">
        <v>30</v>
      </c>
      <c r="G23" s="19">
        <v>615</v>
      </c>
      <c r="H23" s="20">
        <v>615</v>
      </c>
      <c r="I23" s="21">
        <v>2020.03</v>
      </c>
      <c r="J23" s="21">
        <v>2021.12</v>
      </c>
      <c r="K23" s="21" t="s">
        <v>147</v>
      </c>
      <c r="L23" s="22" t="s">
        <v>40</v>
      </c>
      <c r="M23" s="13" t="s">
        <v>148</v>
      </c>
      <c r="N23" s="23" t="s">
        <v>42</v>
      </c>
      <c r="O23" s="21"/>
      <c r="P23" s="24">
        <f>'[4]17新晨'!E71</f>
        <v>6119709</v>
      </c>
      <c r="Q23" s="24">
        <f>'[4]17新晨'!F71</f>
        <v>2324850.4390265485</v>
      </c>
      <c r="R23" s="24">
        <f>'[4]17新晨'!G71</f>
        <v>2831428.324247791</v>
      </c>
      <c r="S23" s="17">
        <f t="shared" si="0"/>
        <v>611.97090000000003</v>
      </c>
      <c r="T23" s="24">
        <f t="shared" si="0"/>
        <v>232.48504390265487</v>
      </c>
      <c r="U23" s="24">
        <f t="shared" si="0"/>
        <v>283.1428324247791</v>
      </c>
      <c r="V23" s="17">
        <f t="shared" si="1"/>
        <v>515.62787632743402</v>
      </c>
      <c r="W23" s="17">
        <f t="shared" si="2"/>
        <v>96.343023672566005</v>
      </c>
      <c r="X23" s="25"/>
      <c r="Y23" s="18">
        <f t="shared" si="3"/>
        <v>27.299999999999997</v>
      </c>
      <c r="Z23" s="2">
        <v>27.301127472035425</v>
      </c>
      <c r="AA23" s="18" t="e">
        <f>#REF!-Z23</f>
        <v>#REF!</v>
      </c>
      <c r="AD23" s="18"/>
      <c r="AF23" s="18"/>
    </row>
    <row r="24" spans="1:32" ht="34.15" customHeight="1">
      <c r="A24" s="9">
        <v>18</v>
      </c>
      <c r="B24" s="10" t="s">
        <v>149</v>
      </c>
      <c r="C24" s="10" t="s">
        <v>150</v>
      </c>
      <c r="D24" s="10" t="s">
        <v>151</v>
      </c>
      <c r="E24" s="10" t="s">
        <v>152</v>
      </c>
      <c r="F24" s="12" t="s">
        <v>30</v>
      </c>
      <c r="G24" s="19">
        <v>2000</v>
      </c>
      <c r="H24" s="20">
        <v>1600</v>
      </c>
      <c r="I24" s="21">
        <v>2020.1</v>
      </c>
      <c r="J24" s="21">
        <v>2021.12</v>
      </c>
      <c r="K24" s="21" t="s">
        <v>153</v>
      </c>
      <c r="L24" s="22" t="s">
        <v>40</v>
      </c>
      <c r="M24" s="13" t="s">
        <v>154</v>
      </c>
      <c r="N24" s="23" t="s">
        <v>42</v>
      </c>
      <c r="O24" s="21" t="s">
        <v>64</v>
      </c>
      <c r="P24" s="24">
        <f>'[4]18盛裕'!E155</f>
        <v>13512894.430000002</v>
      </c>
      <c r="Q24" s="24">
        <f>'[4]18盛裕'!F155</f>
        <v>5115141.6263716817</v>
      </c>
      <c r="R24" s="24">
        <f>'[4]18盛裕'!G155</f>
        <v>5795934.1794370282</v>
      </c>
      <c r="S24" s="17">
        <f t="shared" si="0"/>
        <v>1351.2894430000001</v>
      </c>
      <c r="T24" s="24">
        <f t="shared" si="0"/>
        <v>511.51416263716817</v>
      </c>
      <c r="U24" s="24">
        <f t="shared" si="0"/>
        <v>579.59341794370278</v>
      </c>
      <c r="V24" s="17">
        <f t="shared" si="1"/>
        <v>1091.1075805808709</v>
      </c>
      <c r="W24" s="17">
        <f t="shared" si="2"/>
        <v>260.18186241912917</v>
      </c>
      <c r="X24" s="25"/>
      <c r="Y24" s="18">
        <f t="shared" si="3"/>
        <v>56.599999999999994</v>
      </c>
      <c r="Z24" s="2">
        <v>56.597756688239585</v>
      </c>
      <c r="AA24" s="18" t="e">
        <f>#REF!-Z24</f>
        <v>#REF!</v>
      </c>
      <c r="AD24" s="18"/>
      <c r="AF24" s="18"/>
    </row>
    <row r="25" spans="1:32" ht="34.15" customHeight="1">
      <c r="A25" s="9">
        <v>19</v>
      </c>
      <c r="B25" s="10" t="s">
        <v>155</v>
      </c>
      <c r="C25" s="10" t="s">
        <v>156</v>
      </c>
      <c r="D25" s="40" t="s">
        <v>157</v>
      </c>
      <c r="E25" s="41" t="s">
        <v>158</v>
      </c>
      <c r="F25" s="42" t="s">
        <v>30</v>
      </c>
      <c r="G25" s="43">
        <v>1196.3</v>
      </c>
      <c r="H25" s="44">
        <v>1196.3</v>
      </c>
      <c r="I25" s="45">
        <v>43922</v>
      </c>
      <c r="J25" s="45">
        <v>44652</v>
      </c>
      <c r="K25" s="46" t="s">
        <v>159</v>
      </c>
      <c r="L25" s="22" t="s">
        <v>160</v>
      </c>
      <c r="M25" s="13" t="s">
        <v>161</v>
      </c>
      <c r="N25" s="23" t="s">
        <v>42</v>
      </c>
      <c r="O25" s="21"/>
      <c r="P25" s="24">
        <f>'[4]19鼎烽塑胶'!E164</f>
        <v>11962783.59</v>
      </c>
      <c r="Q25" s="24">
        <f>'[4]19鼎烽塑胶'!F164</f>
        <v>2032577.3500000003</v>
      </c>
      <c r="R25" s="24">
        <f>'[4]19鼎烽塑胶'!G164</f>
        <v>4393174.2999999989</v>
      </c>
      <c r="S25" s="17">
        <f t="shared" si="0"/>
        <v>1196.2783589999999</v>
      </c>
      <c r="T25" s="24">
        <f t="shared" si="0"/>
        <v>203.25773500000003</v>
      </c>
      <c r="U25" s="24">
        <f t="shared" si="0"/>
        <v>439.31742999999989</v>
      </c>
      <c r="V25" s="17">
        <f t="shared" si="1"/>
        <v>642.57516499999997</v>
      </c>
      <c r="W25" s="17">
        <f t="shared" si="2"/>
        <v>553.70319399999994</v>
      </c>
      <c r="X25" s="25"/>
      <c r="Y25" s="18">
        <f t="shared" si="3"/>
        <v>39.22</v>
      </c>
      <c r="Z25" s="2">
        <v>39.210549099999994</v>
      </c>
      <c r="AA25" s="18" t="e">
        <f>#REF!-Z25</f>
        <v>#REF!</v>
      </c>
      <c r="AD25" s="18"/>
      <c r="AF25" s="18"/>
    </row>
    <row r="26" spans="1:32" s="49" customFormat="1" ht="34.15" customHeight="1">
      <c r="A26" s="9">
        <v>20</v>
      </c>
      <c r="B26" s="10" t="s">
        <v>162</v>
      </c>
      <c r="C26" s="10" t="s">
        <v>163</v>
      </c>
      <c r="D26" s="10" t="s">
        <v>164</v>
      </c>
      <c r="E26" s="10" t="s">
        <v>165</v>
      </c>
      <c r="F26" s="12" t="s">
        <v>30</v>
      </c>
      <c r="G26" s="29">
        <v>800</v>
      </c>
      <c r="H26" s="30">
        <v>800</v>
      </c>
      <c r="I26" s="46">
        <v>2020.03</v>
      </c>
      <c r="J26" s="46">
        <v>2021.12</v>
      </c>
      <c r="K26" s="21" t="s">
        <v>147</v>
      </c>
      <c r="L26" s="22" t="s">
        <v>40</v>
      </c>
      <c r="M26" s="13" t="s">
        <v>166</v>
      </c>
      <c r="N26" s="23" t="s">
        <v>42</v>
      </c>
      <c r="O26" s="47"/>
      <c r="P26" s="24">
        <f>'[4]20朴田'!E39</f>
        <v>9088460</v>
      </c>
      <c r="Q26" s="24">
        <f>'[4]20朴田'!F39</f>
        <v>462389.38053097302</v>
      </c>
      <c r="R26" s="24">
        <f>'[4]20朴田'!G39</f>
        <v>5181557.5221238947</v>
      </c>
      <c r="S26" s="17">
        <f t="shared" si="0"/>
        <v>908.846</v>
      </c>
      <c r="T26" s="24">
        <f t="shared" si="0"/>
        <v>46.2389380530973</v>
      </c>
      <c r="U26" s="24">
        <f t="shared" si="0"/>
        <v>518.15575221238942</v>
      </c>
      <c r="V26" s="17">
        <f t="shared" si="1"/>
        <v>564.3946902654867</v>
      </c>
      <c r="W26" s="17">
        <f t="shared" si="2"/>
        <v>344.4513097345133</v>
      </c>
      <c r="X26" s="25"/>
      <c r="Y26" s="18">
        <f t="shared" si="3"/>
        <v>42.370000000000005</v>
      </c>
      <c r="Z26" s="48">
        <v>42.377238938053097</v>
      </c>
      <c r="AA26" s="18" t="e">
        <f>#REF!-Z26</f>
        <v>#REF!</v>
      </c>
      <c r="AC26" s="2"/>
      <c r="AD26" s="18"/>
      <c r="AF26" s="18"/>
    </row>
    <row r="27" spans="1:32" s="53" customFormat="1" ht="34.15" customHeight="1">
      <c r="A27" s="9">
        <v>21</v>
      </c>
      <c r="B27" s="10" t="s">
        <v>167</v>
      </c>
      <c r="C27" s="10" t="s">
        <v>168</v>
      </c>
      <c r="D27" s="40" t="s">
        <v>169</v>
      </c>
      <c r="E27" s="40" t="s">
        <v>170</v>
      </c>
      <c r="F27" s="42" t="s">
        <v>30</v>
      </c>
      <c r="G27" s="50">
        <v>2000</v>
      </c>
      <c r="H27" s="51">
        <v>2000</v>
      </c>
      <c r="I27" s="46">
        <v>2020.4</v>
      </c>
      <c r="J27" s="46">
        <v>2021.12</v>
      </c>
      <c r="K27" s="46" t="s">
        <v>171</v>
      </c>
      <c r="L27" s="22" t="s">
        <v>40</v>
      </c>
      <c r="M27" s="13" t="s">
        <v>172</v>
      </c>
      <c r="N27" s="23" t="s">
        <v>42</v>
      </c>
      <c r="O27" s="21" t="s">
        <v>64</v>
      </c>
      <c r="P27" s="24">
        <f>'[4]21精杰'!F45</f>
        <v>16275112</v>
      </c>
      <c r="Q27" s="24">
        <f>'[4]21精杰'!G45</f>
        <v>0</v>
      </c>
      <c r="R27" s="24">
        <f>'[4]21精杰'!H45</f>
        <v>5548058.0659292042</v>
      </c>
      <c r="S27" s="17">
        <f t="shared" si="0"/>
        <v>1627.5111999999999</v>
      </c>
      <c r="T27" s="24">
        <f t="shared" si="0"/>
        <v>0</v>
      </c>
      <c r="U27" s="24">
        <f t="shared" si="0"/>
        <v>554.80580659292048</v>
      </c>
      <c r="V27" s="17">
        <f t="shared" si="1"/>
        <v>554.80580659292048</v>
      </c>
      <c r="W27" s="17">
        <f t="shared" si="2"/>
        <v>1072.7053934070796</v>
      </c>
      <c r="X27" s="25"/>
      <c r="Y27" s="18">
        <f t="shared" si="3"/>
        <v>44.38</v>
      </c>
      <c r="Z27" s="52">
        <v>44.384464527433636</v>
      </c>
      <c r="AA27" s="18" t="e">
        <f>#REF!-Z27</f>
        <v>#REF!</v>
      </c>
      <c r="AC27" s="2"/>
      <c r="AD27" s="18"/>
      <c r="AF27" s="18"/>
    </row>
    <row r="28" spans="1:32" ht="34.15" customHeight="1">
      <c r="A28" s="9">
        <v>22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2" t="s">
        <v>177</v>
      </c>
      <c r="G28" s="19">
        <v>647</v>
      </c>
      <c r="H28" s="20">
        <v>647</v>
      </c>
      <c r="I28" s="21">
        <v>2019.1</v>
      </c>
      <c r="J28" s="21">
        <v>2021.12</v>
      </c>
      <c r="K28" s="21" t="s">
        <v>178</v>
      </c>
      <c r="L28" s="22" t="s">
        <v>40</v>
      </c>
      <c r="M28" s="13" t="s">
        <v>179</v>
      </c>
      <c r="N28" s="23" t="s">
        <v>42</v>
      </c>
      <c r="O28" s="21"/>
      <c r="P28" s="24">
        <f>'[4]22湘伟模塑'!F80</f>
        <v>6443578.8300000001</v>
      </c>
      <c r="Q28" s="24">
        <f>'[4]22湘伟模塑'!G80</f>
        <v>2397827.798849558</v>
      </c>
      <c r="R28" s="24">
        <f>'[4]22湘伟模塑'!H80</f>
        <v>3057309.2370060459</v>
      </c>
      <c r="S28" s="17">
        <f t="shared" si="0"/>
        <v>644.35788300000002</v>
      </c>
      <c r="T28" s="24">
        <f t="shared" si="0"/>
        <v>239.7827798849558</v>
      </c>
      <c r="U28" s="24">
        <f t="shared" si="0"/>
        <v>305.73092370060459</v>
      </c>
      <c r="V28" s="17">
        <f t="shared" si="1"/>
        <v>545.51370358556039</v>
      </c>
      <c r="W28" s="17">
        <f t="shared" si="2"/>
        <v>98.844179414439623</v>
      </c>
      <c r="X28" s="25"/>
      <c r="Y28" s="18">
        <f t="shared" si="3"/>
        <v>29.26</v>
      </c>
      <c r="Z28" s="2">
        <v>29.248524359292041</v>
      </c>
      <c r="AA28" s="18" t="e">
        <f>#REF!-Z28</f>
        <v>#REF!</v>
      </c>
      <c r="AD28" s="18"/>
      <c r="AE28" s="18"/>
      <c r="AF28" s="18"/>
    </row>
    <row r="29" spans="1:32" ht="34.15" customHeight="1">
      <c r="A29" s="9">
        <v>23</v>
      </c>
      <c r="B29" s="10" t="s">
        <v>180</v>
      </c>
      <c r="C29" s="10" t="s">
        <v>181</v>
      </c>
      <c r="D29" s="10" t="s">
        <v>182</v>
      </c>
      <c r="E29" s="10" t="s">
        <v>183</v>
      </c>
      <c r="F29" s="12" t="s">
        <v>184</v>
      </c>
      <c r="G29" s="19">
        <v>657</v>
      </c>
      <c r="H29" s="20">
        <v>657</v>
      </c>
      <c r="I29" s="21">
        <v>2020.01</v>
      </c>
      <c r="J29" s="21">
        <v>2021.12</v>
      </c>
      <c r="K29" s="21" t="s">
        <v>185</v>
      </c>
      <c r="L29" s="22" t="s">
        <v>40</v>
      </c>
      <c r="M29" s="13" t="s">
        <v>186</v>
      </c>
      <c r="N29" s="23" t="s">
        <v>42</v>
      </c>
      <c r="O29" s="21"/>
      <c r="P29" s="24">
        <f>'[4]23双桥科技'!E129</f>
        <v>5746050.21</v>
      </c>
      <c r="Q29" s="24">
        <f>'[4]23双桥科技'!F129</f>
        <v>1772946.4299999997</v>
      </c>
      <c r="R29" s="24">
        <f>'[4]23双桥科技'!G129</f>
        <v>1687303.6700000006</v>
      </c>
      <c r="S29" s="17">
        <f t="shared" si="0"/>
        <v>574.60502099999997</v>
      </c>
      <c r="T29" s="24">
        <f t="shared" si="0"/>
        <v>177.29464299999998</v>
      </c>
      <c r="U29" s="24">
        <f t="shared" si="0"/>
        <v>168.73036700000006</v>
      </c>
      <c r="V29" s="17">
        <f t="shared" si="1"/>
        <v>346.02501000000007</v>
      </c>
      <c r="W29" s="17">
        <f t="shared" si="2"/>
        <v>228.5800109999999</v>
      </c>
      <c r="X29" s="25" t="s">
        <v>104</v>
      </c>
      <c r="Y29" s="18">
        <f t="shared" si="3"/>
        <v>17.05</v>
      </c>
      <c r="Z29" s="2">
        <v>0</v>
      </c>
      <c r="AA29" s="18" t="e">
        <f>#REF!-Z29</f>
        <v>#REF!</v>
      </c>
      <c r="AD29" s="18"/>
      <c r="AF29" s="18"/>
    </row>
    <row r="30" spans="1:32" ht="34.15" customHeight="1">
      <c r="A30" s="9">
        <v>24</v>
      </c>
      <c r="B30" s="10" t="s">
        <v>187</v>
      </c>
      <c r="C30" s="10" t="s">
        <v>188</v>
      </c>
      <c r="D30" s="10" t="s">
        <v>189</v>
      </c>
      <c r="E30" s="10" t="s">
        <v>190</v>
      </c>
      <c r="F30" s="12" t="s">
        <v>127</v>
      </c>
      <c r="G30" s="19">
        <v>193.6</v>
      </c>
      <c r="H30" s="20">
        <v>193.6</v>
      </c>
      <c r="I30" s="21">
        <v>2020.07</v>
      </c>
      <c r="J30" s="21">
        <v>2021.08</v>
      </c>
      <c r="K30" s="21" t="s">
        <v>191</v>
      </c>
      <c r="L30" s="9" t="s">
        <v>192</v>
      </c>
      <c r="M30" s="13" t="s">
        <v>193</v>
      </c>
      <c r="N30" s="23" t="s">
        <v>42</v>
      </c>
      <c r="O30" s="21"/>
      <c r="P30" s="24">
        <f>'[4]24超凡家具'!F11</f>
        <v>1936000</v>
      </c>
      <c r="Q30" s="24">
        <f>'[4]24超凡家具'!G11</f>
        <v>856637.17</v>
      </c>
      <c r="R30" s="24">
        <f>'[4]24超凡家具'!H11</f>
        <v>856637.17</v>
      </c>
      <c r="S30" s="17">
        <f t="shared" si="0"/>
        <v>193.6</v>
      </c>
      <c r="T30" s="24">
        <f t="shared" si="0"/>
        <v>85.663717000000005</v>
      </c>
      <c r="U30" s="24">
        <f t="shared" si="0"/>
        <v>85.663717000000005</v>
      </c>
      <c r="V30" s="17">
        <f t="shared" si="1"/>
        <v>171.32743400000001</v>
      </c>
      <c r="W30" s="17">
        <f t="shared" si="2"/>
        <v>22.272565999999983</v>
      </c>
      <c r="X30" s="25" t="s">
        <v>194</v>
      </c>
      <c r="Y30" s="18">
        <f>ROUND(T30*0.05,2)+ROUND(U30*0.05,2)</f>
        <v>8.56</v>
      </c>
      <c r="Z30" s="2">
        <v>8.5663717000000013</v>
      </c>
      <c r="AA30" s="18" t="e">
        <f>#REF!-Z30</f>
        <v>#REF!</v>
      </c>
      <c r="AD30" s="18"/>
      <c r="AF30" s="18"/>
    </row>
    <row r="31" spans="1:32" ht="34.15" customHeight="1">
      <c r="A31" s="9">
        <v>25</v>
      </c>
      <c r="B31" s="10" t="s">
        <v>195</v>
      </c>
      <c r="C31" s="10" t="s">
        <v>196</v>
      </c>
      <c r="D31" s="10" t="s">
        <v>197</v>
      </c>
      <c r="E31" s="10" t="s">
        <v>198</v>
      </c>
      <c r="F31" s="12" t="s">
        <v>127</v>
      </c>
      <c r="G31" s="19">
        <v>491</v>
      </c>
      <c r="H31" s="20">
        <v>491</v>
      </c>
      <c r="I31" s="21">
        <v>2020.4</v>
      </c>
      <c r="J31" s="21">
        <v>2021.12</v>
      </c>
      <c r="K31" s="21" t="s">
        <v>199</v>
      </c>
      <c r="L31" s="22" t="s">
        <v>129</v>
      </c>
      <c r="M31" s="13" t="s">
        <v>200</v>
      </c>
      <c r="N31" s="23" t="s">
        <v>42</v>
      </c>
      <c r="O31" s="21"/>
      <c r="P31" s="24">
        <f>'[4]25钯金'!E72</f>
        <v>4865000</v>
      </c>
      <c r="Q31" s="24">
        <f>'[4]25钯金'!F72</f>
        <v>0</v>
      </c>
      <c r="R31" s="24">
        <f>'[4]25钯金'!G72</f>
        <v>1432079.6513274338</v>
      </c>
      <c r="S31" s="17">
        <f t="shared" si="0"/>
        <v>486.5</v>
      </c>
      <c r="T31" s="24">
        <f t="shared" si="0"/>
        <v>0</v>
      </c>
      <c r="U31" s="24">
        <f t="shared" si="0"/>
        <v>143.20796513274337</v>
      </c>
      <c r="V31" s="17">
        <f t="shared" si="1"/>
        <v>143.20796513274337</v>
      </c>
      <c r="W31" s="17">
        <f t="shared" si="2"/>
        <v>343.29203486725663</v>
      </c>
      <c r="X31" s="25" t="s">
        <v>130</v>
      </c>
      <c r="Y31" s="18">
        <f t="shared" ref="Y31" si="4">ROUND(T31*0.05,2)+ROUND(U31*0.05,2)</f>
        <v>7.16</v>
      </c>
      <c r="Z31" s="2">
        <v>7.1603982566371691</v>
      </c>
      <c r="AA31" s="18" t="e">
        <f>#REF!-Z31</f>
        <v>#REF!</v>
      </c>
      <c r="AD31" s="18"/>
      <c r="AF31" s="18"/>
    </row>
    <row r="32" spans="1:32" ht="34.15" customHeight="1">
      <c r="A32" s="9">
        <v>26</v>
      </c>
      <c r="B32" s="10" t="s">
        <v>201</v>
      </c>
      <c r="C32" s="10" t="s">
        <v>202</v>
      </c>
      <c r="D32" s="10" t="s">
        <v>203</v>
      </c>
      <c r="E32" s="10" t="s">
        <v>204</v>
      </c>
      <c r="F32" s="12" t="s">
        <v>30</v>
      </c>
      <c r="G32" s="19">
        <v>1473.3</v>
      </c>
      <c r="H32" s="20">
        <v>621.91</v>
      </c>
      <c r="I32" s="21">
        <v>2019.06</v>
      </c>
      <c r="J32" s="21">
        <v>2022.03</v>
      </c>
      <c r="K32" s="21" t="s">
        <v>205</v>
      </c>
      <c r="L32" s="22" t="s">
        <v>40</v>
      </c>
      <c r="M32" s="13" t="s">
        <v>206</v>
      </c>
      <c r="N32" s="23" t="s">
        <v>42</v>
      </c>
      <c r="O32" s="21"/>
      <c r="P32" s="24">
        <f>'[4]26长诚'!E125</f>
        <v>6328018.2000000002</v>
      </c>
      <c r="Q32" s="24">
        <f>'[4]26长诚'!F125</f>
        <v>219472.01331844815</v>
      </c>
      <c r="R32" s="24">
        <f>'[4]26长诚'!G125</f>
        <v>4947925.507334833</v>
      </c>
      <c r="S32" s="17">
        <f t="shared" si="0"/>
        <v>632.80182000000002</v>
      </c>
      <c r="T32" s="24">
        <f t="shared" si="0"/>
        <v>21.947201331844816</v>
      </c>
      <c r="U32" s="24">
        <f t="shared" si="0"/>
        <v>494.79255073348332</v>
      </c>
      <c r="V32" s="17">
        <f t="shared" si="1"/>
        <v>516.73975206532816</v>
      </c>
      <c r="W32" s="17">
        <f t="shared" si="2"/>
        <v>116.06206793467186</v>
      </c>
      <c r="X32" s="25"/>
      <c r="Y32" s="18">
        <f t="shared" si="3"/>
        <v>40.019999999999996</v>
      </c>
      <c r="Z32" s="2">
        <v>40.022348085315564</v>
      </c>
      <c r="AA32" s="18" t="e">
        <f>#REF!-Z32</f>
        <v>#REF!</v>
      </c>
      <c r="AD32" s="18"/>
      <c r="AF32" s="18"/>
    </row>
    <row r="33" spans="1:30" s="66" customFormat="1" ht="34.15" customHeight="1">
      <c r="A33" s="54"/>
      <c r="B33" s="54" t="s">
        <v>207</v>
      </c>
      <c r="C33" s="55"/>
      <c r="D33" s="55"/>
      <c r="E33" s="55"/>
      <c r="F33" s="56"/>
      <c r="G33" s="57">
        <f>SUM(G6:G32)</f>
        <v>50096.62</v>
      </c>
      <c r="H33" s="57">
        <f>SUM(H6:H32)</f>
        <v>30323.229999999996</v>
      </c>
      <c r="I33" s="58"/>
      <c r="J33" s="58"/>
      <c r="K33" s="58"/>
      <c r="L33" s="59"/>
      <c r="M33" s="60"/>
      <c r="N33" s="61"/>
      <c r="O33" s="58"/>
      <c r="P33" s="62">
        <f>SUM(P6:P32)</f>
        <v>338289500.55599993</v>
      </c>
      <c r="Q33" s="62">
        <f>SUM(Q6:Q32)</f>
        <v>29364155.656772215</v>
      </c>
      <c r="R33" s="62">
        <f>SUM(R6:R32)</f>
        <v>157834281.73320791</v>
      </c>
      <c r="S33" s="62">
        <f>SUM(S6:S32)</f>
        <v>33828.950055600006</v>
      </c>
      <c r="T33" s="62">
        <f>SUM(T6:T32)</f>
        <v>2936.4155656772214</v>
      </c>
      <c r="U33" s="62">
        <f t="shared" ref="U33:V33" si="5">SUM(U6:U32)</f>
        <v>15783.428173320794</v>
      </c>
      <c r="V33" s="62">
        <f t="shared" si="5"/>
        <v>18719.843738998017</v>
      </c>
      <c r="W33" s="62">
        <f t="shared" si="2"/>
        <v>15109.106316601989</v>
      </c>
      <c r="X33" s="63"/>
      <c r="Y33" s="64">
        <f>SUM(Y6:Y32)</f>
        <v>1312.47</v>
      </c>
      <c r="Z33" s="65">
        <v>1224.1965633701573</v>
      </c>
      <c r="AA33" s="18" t="e">
        <f>#REF!-Z33</f>
        <v>#REF!</v>
      </c>
      <c r="AC33" s="2"/>
      <c r="AD33" s="18"/>
    </row>
    <row r="34" spans="1:30" ht="27.6" customHeight="1">
      <c r="H34" s="69"/>
      <c r="I34" s="69"/>
      <c r="J34" s="69"/>
      <c r="K34" s="69"/>
      <c r="L34" s="70"/>
      <c r="M34" s="71"/>
      <c r="N34" s="69"/>
      <c r="O34" s="69"/>
      <c r="P34" s="69"/>
      <c r="Q34" s="72"/>
      <c r="R34" s="72"/>
      <c r="S34" s="72"/>
      <c r="T34" s="72"/>
      <c r="U34" s="72"/>
    </row>
    <row r="35" spans="1:30" ht="27.6" customHeight="1">
      <c r="H35" s="69"/>
      <c r="I35" s="69"/>
      <c r="J35" s="69"/>
      <c r="K35" s="69"/>
      <c r="L35" s="70"/>
      <c r="M35" s="71"/>
      <c r="N35" s="69"/>
      <c r="O35" s="69"/>
      <c r="P35" s="69"/>
      <c r="Q35" s="72"/>
      <c r="R35" s="72"/>
      <c r="S35" s="72"/>
      <c r="T35" s="72"/>
      <c r="U35" s="72"/>
    </row>
    <row r="36" spans="1:30" ht="27.6" customHeight="1">
      <c r="H36" s="69"/>
      <c r="I36" s="69"/>
      <c r="J36" s="69"/>
      <c r="K36" s="69"/>
      <c r="L36" s="70"/>
      <c r="M36" s="71"/>
      <c r="N36" s="69"/>
      <c r="O36" s="69"/>
      <c r="P36" s="69"/>
      <c r="Q36" s="72"/>
      <c r="R36" s="72"/>
      <c r="S36" s="72"/>
      <c r="T36" s="72"/>
      <c r="U36" s="72"/>
    </row>
    <row r="37" spans="1:30" ht="27.6" customHeight="1">
      <c r="H37" s="69"/>
      <c r="I37" s="69"/>
      <c r="J37" s="69"/>
      <c r="K37" s="69"/>
      <c r="L37" s="70"/>
      <c r="M37" s="71"/>
      <c r="N37" s="69"/>
      <c r="O37" s="69"/>
      <c r="P37" s="69"/>
      <c r="Q37" s="72"/>
      <c r="R37" s="72"/>
      <c r="S37" s="72"/>
      <c r="T37" s="72"/>
      <c r="U37" s="72"/>
    </row>
    <row r="38" spans="1:30" ht="27.6" customHeight="1">
      <c r="H38" s="69"/>
      <c r="I38" s="69"/>
      <c r="J38" s="69"/>
      <c r="K38" s="69"/>
      <c r="L38" s="70"/>
      <c r="M38" s="71"/>
      <c r="N38" s="69"/>
      <c r="O38" s="69"/>
      <c r="P38" s="69"/>
      <c r="Q38" s="72"/>
      <c r="R38" s="72"/>
      <c r="S38" s="72"/>
      <c r="T38" s="72"/>
      <c r="U38" s="72"/>
    </row>
    <row r="39" spans="1:30" ht="27.6" customHeight="1">
      <c r="H39" s="69"/>
      <c r="I39" s="69"/>
      <c r="J39" s="69"/>
      <c r="K39" s="69"/>
      <c r="L39" s="70"/>
      <c r="M39" s="71"/>
      <c r="N39" s="69"/>
      <c r="O39" s="69"/>
      <c r="P39" s="69"/>
      <c r="Q39" s="72"/>
      <c r="R39" s="72"/>
      <c r="S39" s="72"/>
      <c r="T39" s="72"/>
      <c r="U39" s="72"/>
    </row>
    <row r="40" spans="1:30" ht="27.6" customHeight="1">
      <c r="H40" s="69"/>
      <c r="I40" s="69"/>
      <c r="J40" s="69"/>
      <c r="K40" s="69"/>
      <c r="L40" s="70"/>
      <c r="M40" s="71"/>
      <c r="N40" s="69"/>
      <c r="O40" s="69"/>
      <c r="P40" s="69"/>
      <c r="Q40" s="72"/>
      <c r="R40" s="72"/>
      <c r="S40" s="72"/>
      <c r="T40" s="72"/>
      <c r="U40" s="72"/>
    </row>
    <row r="41" spans="1:30" ht="81" customHeight="1">
      <c r="H41" s="69"/>
      <c r="I41" s="69"/>
      <c r="J41" s="69"/>
      <c r="K41" s="69"/>
      <c r="L41" s="70"/>
      <c r="M41" s="71"/>
      <c r="N41" s="69"/>
      <c r="O41" s="69"/>
      <c r="P41" s="69"/>
      <c r="Q41" s="72"/>
      <c r="R41" s="72"/>
      <c r="S41" s="72"/>
      <c r="T41" s="72"/>
      <c r="U41" s="72"/>
    </row>
    <row r="42" spans="1:30" ht="81" customHeight="1">
      <c r="H42" s="69"/>
      <c r="I42" s="69"/>
      <c r="J42" s="69"/>
      <c r="K42" s="69"/>
      <c r="L42" s="70"/>
      <c r="M42" s="71"/>
      <c r="N42" s="69"/>
      <c r="O42" s="69"/>
      <c r="P42" s="69"/>
      <c r="Q42" s="72"/>
      <c r="R42" s="72"/>
      <c r="S42" s="72"/>
      <c r="T42" s="72"/>
      <c r="U42" s="72"/>
    </row>
    <row r="43" spans="1:30" ht="81" customHeight="1">
      <c r="H43" s="69"/>
      <c r="I43" s="69"/>
      <c r="J43" s="69"/>
      <c r="K43" s="69"/>
      <c r="L43" s="70"/>
      <c r="M43" s="71"/>
      <c r="N43" s="69"/>
      <c r="O43" s="69"/>
      <c r="P43" s="69"/>
      <c r="Q43" s="72"/>
      <c r="R43" s="72"/>
      <c r="S43" s="72"/>
      <c r="T43" s="72"/>
      <c r="U43" s="72"/>
    </row>
    <row r="44" spans="1:30" ht="81" customHeight="1">
      <c r="H44" s="69"/>
      <c r="I44" s="69"/>
      <c r="J44" s="69"/>
      <c r="K44" s="69"/>
      <c r="L44" s="70"/>
      <c r="M44" s="71"/>
      <c r="N44" s="69"/>
      <c r="O44" s="69"/>
      <c r="P44" s="69"/>
      <c r="Q44" s="72"/>
      <c r="R44" s="72"/>
      <c r="S44" s="72"/>
      <c r="T44" s="72"/>
      <c r="U44" s="72"/>
    </row>
    <row r="45" spans="1:30" ht="81" customHeight="1">
      <c r="H45" s="69"/>
      <c r="I45" s="69"/>
      <c r="J45" s="69"/>
      <c r="K45" s="69"/>
      <c r="L45" s="70"/>
      <c r="M45" s="71"/>
      <c r="N45" s="69"/>
      <c r="O45" s="69"/>
      <c r="P45" s="69"/>
      <c r="Q45" s="72"/>
      <c r="R45" s="72"/>
      <c r="S45" s="72"/>
      <c r="T45" s="72"/>
      <c r="U45" s="72"/>
    </row>
    <row r="46" spans="1:30" ht="81" customHeight="1">
      <c r="H46" s="69"/>
      <c r="I46" s="69"/>
      <c r="J46" s="69"/>
      <c r="K46" s="69"/>
      <c r="L46" s="70"/>
      <c r="M46" s="71"/>
      <c r="N46" s="69"/>
      <c r="O46" s="69"/>
      <c r="P46" s="69"/>
      <c r="Q46" s="72"/>
      <c r="R46" s="72"/>
      <c r="S46" s="72"/>
      <c r="T46" s="72"/>
      <c r="U46" s="72"/>
    </row>
    <row r="47" spans="1:30" ht="81" customHeight="1">
      <c r="H47" s="69"/>
      <c r="I47" s="69"/>
      <c r="J47" s="69"/>
      <c r="K47" s="69"/>
      <c r="L47" s="70"/>
      <c r="M47" s="71"/>
      <c r="N47" s="69"/>
      <c r="O47" s="69"/>
      <c r="P47" s="69"/>
      <c r="Q47" s="72"/>
      <c r="R47" s="72"/>
      <c r="S47" s="72"/>
      <c r="T47" s="72"/>
      <c r="U47" s="72"/>
    </row>
    <row r="48" spans="1:30" ht="81" customHeight="1">
      <c r="H48" s="69"/>
      <c r="I48" s="69"/>
      <c r="J48" s="69"/>
      <c r="K48" s="69"/>
      <c r="L48" s="70"/>
      <c r="M48" s="71"/>
      <c r="N48" s="69"/>
      <c r="O48" s="69"/>
      <c r="P48" s="69"/>
      <c r="Q48" s="72"/>
      <c r="R48" s="72"/>
      <c r="S48" s="72"/>
      <c r="T48" s="72"/>
      <c r="U48" s="72"/>
    </row>
    <row r="49" spans="8:21" ht="81" customHeight="1">
      <c r="H49" s="69"/>
      <c r="I49" s="69"/>
      <c r="J49" s="69"/>
      <c r="K49" s="69"/>
      <c r="L49" s="70"/>
      <c r="M49" s="71"/>
      <c r="N49" s="69"/>
      <c r="O49" s="69"/>
      <c r="P49" s="69"/>
      <c r="Q49" s="72"/>
      <c r="R49" s="72"/>
      <c r="S49" s="72"/>
      <c r="T49" s="72"/>
      <c r="U49" s="72"/>
    </row>
    <row r="50" spans="8:21" ht="81" customHeight="1">
      <c r="H50" s="69"/>
      <c r="I50" s="69"/>
      <c r="J50" s="69"/>
      <c r="K50" s="69"/>
      <c r="L50" s="70"/>
      <c r="M50" s="71"/>
      <c r="N50" s="69"/>
      <c r="O50" s="69"/>
      <c r="P50" s="69"/>
      <c r="Q50" s="72"/>
      <c r="R50" s="72"/>
      <c r="S50" s="72"/>
      <c r="T50" s="72"/>
      <c r="U50" s="72"/>
    </row>
    <row r="51" spans="8:21" ht="81" customHeight="1">
      <c r="H51" s="69"/>
      <c r="I51" s="69"/>
      <c r="J51" s="69"/>
      <c r="K51" s="69"/>
      <c r="L51" s="70"/>
      <c r="M51" s="71"/>
      <c r="N51" s="69"/>
      <c r="O51" s="69"/>
      <c r="P51" s="69"/>
      <c r="Q51" s="72"/>
      <c r="R51" s="72"/>
      <c r="S51" s="72"/>
      <c r="T51" s="72"/>
      <c r="U51" s="72"/>
    </row>
    <row r="52" spans="8:21" ht="81" customHeight="1">
      <c r="H52" s="69"/>
      <c r="I52" s="69"/>
      <c r="J52" s="69"/>
      <c r="K52" s="69"/>
      <c r="L52" s="70"/>
      <c r="M52" s="71"/>
      <c r="N52" s="69"/>
      <c r="O52" s="69"/>
      <c r="P52" s="69"/>
      <c r="Q52" s="72"/>
      <c r="R52" s="72"/>
      <c r="S52" s="72"/>
      <c r="T52" s="72"/>
      <c r="U52" s="72"/>
    </row>
    <row r="53" spans="8:21" ht="81" customHeight="1">
      <c r="H53" s="69"/>
      <c r="I53" s="69"/>
      <c r="J53" s="69"/>
      <c r="K53" s="69"/>
      <c r="L53" s="70"/>
      <c r="M53" s="71"/>
      <c r="N53" s="69"/>
      <c r="O53" s="69"/>
      <c r="P53" s="69"/>
      <c r="Q53" s="72"/>
      <c r="R53" s="72"/>
      <c r="S53" s="72"/>
      <c r="T53" s="72"/>
      <c r="U53" s="72"/>
    </row>
    <row r="54" spans="8:21" ht="81" customHeight="1">
      <c r="H54" s="69"/>
      <c r="I54" s="69"/>
      <c r="J54" s="69"/>
      <c r="K54" s="69"/>
      <c r="L54" s="70"/>
      <c r="M54" s="71"/>
      <c r="N54" s="69"/>
      <c r="O54" s="69"/>
      <c r="P54" s="69"/>
      <c r="Q54" s="72"/>
      <c r="R54" s="72"/>
      <c r="S54" s="72"/>
      <c r="T54" s="72"/>
      <c r="U54" s="72"/>
    </row>
    <row r="55" spans="8:21" ht="81" customHeight="1">
      <c r="H55" s="69"/>
      <c r="I55" s="69"/>
      <c r="J55" s="69"/>
      <c r="K55" s="69"/>
      <c r="L55" s="70"/>
      <c r="M55" s="71"/>
      <c r="N55" s="69"/>
      <c r="O55" s="69"/>
      <c r="P55" s="69"/>
      <c r="Q55" s="72"/>
      <c r="R55" s="72"/>
      <c r="S55" s="72"/>
      <c r="T55" s="72"/>
      <c r="U55" s="72"/>
    </row>
    <row r="56" spans="8:21" ht="81" customHeight="1">
      <c r="H56" s="69"/>
      <c r="I56" s="69"/>
      <c r="J56" s="69"/>
      <c r="K56" s="69"/>
      <c r="L56" s="70"/>
      <c r="M56" s="71"/>
      <c r="N56" s="69"/>
      <c r="O56" s="69"/>
      <c r="P56" s="69"/>
      <c r="Q56" s="72"/>
      <c r="R56" s="72"/>
      <c r="S56" s="72"/>
      <c r="T56" s="72"/>
      <c r="U56" s="72"/>
    </row>
    <row r="57" spans="8:21" ht="81" customHeight="1">
      <c r="H57" s="69"/>
      <c r="I57" s="69"/>
      <c r="J57" s="69"/>
      <c r="K57" s="69"/>
      <c r="L57" s="70"/>
      <c r="M57" s="71"/>
      <c r="N57" s="69"/>
      <c r="O57" s="69"/>
      <c r="P57" s="69"/>
      <c r="Q57" s="72"/>
      <c r="R57" s="72"/>
      <c r="S57" s="72"/>
      <c r="T57" s="72"/>
      <c r="U57" s="72"/>
    </row>
    <row r="58" spans="8:21" ht="81" customHeight="1">
      <c r="H58" s="69"/>
      <c r="I58" s="69"/>
      <c r="J58" s="69"/>
      <c r="K58" s="69"/>
      <c r="L58" s="70"/>
      <c r="M58" s="71"/>
      <c r="N58" s="69"/>
      <c r="O58" s="69"/>
      <c r="P58" s="69"/>
      <c r="Q58" s="72"/>
      <c r="R58" s="72"/>
      <c r="S58" s="72"/>
      <c r="T58" s="72"/>
      <c r="U58" s="72"/>
    </row>
    <row r="59" spans="8:21" ht="81" customHeight="1">
      <c r="H59" s="69"/>
      <c r="I59" s="69"/>
      <c r="J59" s="69"/>
      <c r="K59" s="69"/>
      <c r="L59" s="70"/>
      <c r="M59" s="71"/>
      <c r="N59" s="69"/>
      <c r="O59" s="69"/>
      <c r="P59" s="69"/>
      <c r="Q59" s="72"/>
      <c r="R59" s="72"/>
      <c r="S59" s="72"/>
      <c r="T59" s="72"/>
      <c r="U59" s="72"/>
    </row>
    <row r="60" spans="8:21" ht="81" customHeight="1">
      <c r="H60" s="69"/>
      <c r="I60" s="69"/>
      <c r="J60" s="69"/>
      <c r="K60" s="69"/>
      <c r="L60" s="70"/>
      <c r="M60" s="71"/>
      <c r="N60" s="69"/>
      <c r="O60" s="69"/>
      <c r="P60" s="69"/>
      <c r="Q60" s="72"/>
      <c r="R60" s="72"/>
      <c r="S60" s="72"/>
      <c r="T60" s="72"/>
      <c r="U60" s="72"/>
    </row>
    <row r="61" spans="8:21" ht="81" customHeight="1">
      <c r="H61" s="69"/>
      <c r="I61" s="69"/>
      <c r="J61" s="69"/>
      <c r="K61" s="69"/>
      <c r="L61" s="70"/>
      <c r="M61" s="71"/>
      <c r="N61" s="69"/>
      <c r="O61" s="69"/>
      <c r="P61" s="69"/>
      <c r="Q61" s="72"/>
      <c r="R61" s="72"/>
      <c r="S61" s="72"/>
      <c r="T61" s="72"/>
      <c r="U61" s="72"/>
    </row>
    <row r="62" spans="8:21" ht="81" customHeight="1">
      <c r="H62" s="69"/>
      <c r="I62" s="69"/>
      <c r="J62" s="69"/>
      <c r="K62" s="69"/>
      <c r="L62" s="70"/>
      <c r="M62" s="71"/>
      <c r="N62" s="69"/>
      <c r="O62" s="69"/>
      <c r="P62" s="69"/>
      <c r="Q62" s="72"/>
      <c r="R62" s="72"/>
      <c r="S62" s="72"/>
      <c r="T62" s="72"/>
      <c r="U62" s="72"/>
    </row>
    <row r="63" spans="8:21" ht="81" customHeight="1">
      <c r="H63" s="69"/>
      <c r="I63" s="69"/>
      <c r="J63" s="69"/>
      <c r="K63" s="69"/>
      <c r="L63" s="70"/>
      <c r="M63" s="71"/>
      <c r="N63" s="69"/>
      <c r="O63" s="69"/>
      <c r="P63" s="69"/>
      <c r="Q63" s="72"/>
      <c r="R63" s="72"/>
      <c r="S63" s="72"/>
      <c r="T63" s="72"/>
      <c r="U63" s="72"/>
    </row>
    <row r="64" spans="8:21" ht="81" customHeight="1">
      <c r="H64" s="69"/>
      <c r="I64" s="69"/>
      <c r="J64" s="69"/>
      <c r="K64" s="69"/>
      <c r="L64" s="70"/>
      <c r="M64" s="71"/>
      <c r="N64" s="69"/>
      <c r="O64" s="69"/>
      <c r="P64" s="69"/>
      <c r="Q64" s="72"/>
      <c r="R64" s="72"/>
      <c r="S64" s="72"/>
      <c r="T64" s="72"/>
      <c r="U64" s="72"/>
    </row>
    <row r="65" spans="8:21" ht="81" customHeight="1">
      <c r="H65" s="69"/>
      <c r="I65" s="69"/>
      <c r="J65" s="69"/>
      <c r="K65" s="69"/>
      <c r="L65" s="70"/>
      <c r="M65" s="71"/>
      <c r="N65" s="69"/>
      <c r="O65" s="69"/>
      <c r="P65" s="69"/>
      <c r="Q65" s="72"/>
      <c r="R65" s="72"/>
      <c r="S65" s="72"/>
      <c r="T65" s="72"/>
      <c r="U65" s="72"/>
    </row>
    <row r="66" spans="8:21" ht="81" customHeight="1">
      <c r="H66" s="69"/>
      <c r="I66" s="69"/>
      <c r="J66" s="69"/>
      <c r="K66" s="69"/>
      <c r="L66" s="70"/>
      <c r="M66" s="71"/>
      <c r="N66" s="69"/>
      <c r="O66" s="69"/>
      <c r="P66" s="69"/>
      <c r="Q66" s="72"/>
      <c r="R66" s="72"/>
      <c r="S66" s="72"/>
      <c r="T66" s="72"/>
      <c r="U66" s="72"/>
    </row>
    <row r="67" spans="8:21" ht="81" customHeight="1">
      <c r="H67" s="69"/>
      <c r="I67" s="69"/>
      <c r="J67" s="69"/>
      <c r="K67" s="69"/>
      <c r="L67" s="70"/>
      <c r="M67" s="71"/>
      <c r="N67" s="69"/>
      <c r="O67" s="69"/>
      <c r="P67" s="69"/>
      <c r="Q67" s="72"/>
      <c r="R67" s="72"/>
      <c r="S67" s="72"/>
      <c r="T67" s="72"/>
      <c r="U67" s="72"/>
    </row>
    <row r="68" spans="8:21" ht="81" customHeight="1">
      <c r="H68" s="69"/>
      <c r="I68" s="69"/>
      <c r="J68" s="69"/>
      <c r="K68" s="69"/>
      <c r="L68" s="70"/>
      <c r="M68" s="71"/>
      <c r="N68" s="69"/>
      <c r="O68" s="69"/>
      <c r="P68" s="69"/>
      <c r="Q68" s="72"/>
      <c r="R68" s="72"/>
      <c r="S68" s="72"/>
      <c r="T68" s="72"/>
      <c r="U68" s="72"/>
    </row>
    <row r="69" spans="8:21" ht="81" customHeight="1">
      <c r="H69" s="69"/>
      <c r="I69" s="69"/>
      <c r="J69" s="69"/>
      <c r="K69" s="69"/>
      <c r="L69" s="70"/>
      <c r="M69" s="71"/>
      <c r="N69" s="69"/>
      <c r="O69" s="69"/>
      <c r="P69" s="69"/>
      <c r="Q69" s="72"/>
      <c r="R69" s="72"/>
      <c r="S69" s="72"/>
      <c r="T69" s="72"/>
      <c r="U69" s="72"/>
    </row>
    <row r="70" spans="8:21" ht="81" customHeight="1">
      <c r="H70" s="69"/>
      <c r="I70" s="69"/>
      <c r="J70" s="69"/>
      <c r="K70" s="69"/>
      <c r="L70" s="70"/>
      <c r="M70" s="71"/>
      <c r="N70" s="69"/>
      <c r="O70" s="69"/>
      <c r="P70" s="69"/>
      <c r="Q70" s="72"/>
      <c r="R70" s="72"/>
      <c r="S70" s="72"/>
      <c r="T70" s="72"/>
      <c r="U70" s="72"/>
    </row>
    <row r="71" spans="8:21" ht="81" customHeight="1">
      <c r="H71" s="69"/>
      <c r="I71" s="69"/>
      <c r="J71" s="69"/>
      <c r="K71" s="69"/>
      <c r="L71" s="70"/>
      <c r="M71" s="71"/>
      <c r="N71" s="69"/>
      <c r="O71" s="69"/>
      <c r="P71" s="69"/>
      <c r="Q71" s="72"/>
      <c r="R71" s="72"/>
      <c r="S71" s="72"/>
      <c r="T71" s="72"/>
      <c r="U71" s="72"/>
    </row>
    <row r="72" spans="8:21" ht="81" customHeight="1">
      <c r="H72" s="69"/>
      <c r="I72" s="69"/>
      <c r="J72" s="69"/>
      <c r="K72" s="69"/>
      <c r="L72" s="70"/>
      <c r="M72" s="71"/>
      <c r="N72" s="69"/>
      <c r="O72" s="69"/>
      <c r="P72" s="69"/>
      <c r="Q72" s="72"/>
      <c r="R72" s="72"/>
      <c r="S72" s="72"/>
      <c r="T72" s="72"/>
      <c r="U72" s="72"/>
    </row>
    <row r="73" spans="8:21" ht="81" customHeight="1">
      <c r="H73" s="69"/>
      <c r="I73" s="69"/>
      <c r="J73" s="69"/>
      <c r="K73" s="69"/>
      <c r="L73" s="70"/>
      <c r="M73" s="71"/>
      <c r="N73" s="69"/>
      <c r="O73" s="69"/>
      <c r="P73" s="69"/>
      <c r="Q73" s="72"/>
      <c r="R73" s="72"/>
      <c r="S73" s="72"/>
      <c r="T73" s="72"/>
      <c r="U73" s="72"/>
    </row>
    <row r="74" spans="8:21" ht="81" customHeight="1">
      <c r="H74" s="69"/>
      <c r="I74" s="69"/>
      <c r="J74" s="69"/>
      <c r="K74" s="69"/>
      <c r="L74" s="70"/>
      <c r="M74" s="71"/>
      <c r="N74" s="69"/>
      <c r="O74" s="69"/>
      <c r="P74" s="69"/>
      <c r="Q74" s="72"/>
      <c r="R74" s="72"/>
      <c r="S74" s="72"/>
      <c r="T74" s="72"/>
      <c r="U74" s="72"/>
    </row>
    <row r="75" spans="8:21" ht="81" customHeight="1">
      <c r="H75" s="69"/>
      <c r="I75" s="69"/>
      <c r="J75" s="69"/>
      <c r="K75" s="69"/>
      <c r="L75" s="70"/>
      <c r="M75" s="71"/>
      <c r="N75" s="69"/>
      <c r="O75" s="69"/>
      <c r="P75" s="69"/>
      <c r="Q75" s="72"/>
      <c r="R75" s="72"/>
      <c r="S75" s="72"/>
      <c r="T75" s="72"/>
      <c r="U75" s="72"/>
    </row>
    <row r="76" spans="8:21" ht="81" customHeight="1">
      <c r="H76" s="69"/>
      <c r="I76" s="69"/>
      <c r="J76" s="69"/>
      <c r="K76" s="69"/>
      <c r="L76" s="70"/>
      <c r="M76" s="71"/>
      <c r="N76" s="69"/>
      <c r="O76" s="69"/>
      <c r="P76" s="69"/>
      <c r="Q76" s="72"/>
      <c r="R76" s="72"/>
      <c r="S76" s="72"/>
      <c r="T76" s="72"/>
      <c r="U76" s="72"/>
    </row>
    <row r="77" spans="8:21" ht="81" customHeight="1">
      <c r="H77" s="69"/>
      <c r="I77" s="69"/>
      <c r="J77" s="69"/>
      <c r="K77" s="69"/>
      <c r="L77" s="70"/>
      <c r="M77" s="71"/>
      <c r="N77" s="69"/>
      <c r="O77" s="69"/>
      <c r="P77" s="69"/>
      <c r="Q77" s="72"/>
      <c r="R77" s="72"/>
      <c r="S77" s="72"/>
      <c r="T77" s="72"/>
      <c r="U77" s="72"/>
    </row>
    <row r="78" spans="8:21" ht="81" customHeight="1">
      <c r="H78" s="69"/>
      <c r="I78" s="69"/>
      <c r="J78" s="69"/>
      <c r="K78" s="69"/>
      <c r="L78" s="70"/>
      <c r="M78" s="71"/>
      <c r="N78" s="69"/>
      <c r="O78" s="69"/>
      <c r="P78" s="69"/>
      <c r="Q78" s="72"/>
      <c r="R78" s="72"/>
      <c r="S78" s="72"/>
      <c r="T78" s="72"/>
      <c r="U78" s="72"/>
    </row>
    <row r="79" spans="8:21" ht="81" customHeight="1">
      <c r="H79" s="69"/>
      <c r="I79" s="69"/>
      <c r="J79" s="69"/>
      <c r="K79" s="69"/>
      <c r="L79" s="70"/>
      <c r="M79" s="71"/>
      <c r="N79" s="69"/>
      <c r="O79" s="69"/>
      <c r="P79" s="69"/>
      <c r="Q79" s="72"/>
      <c r="R79" s="72"/>
      <c r="S79" s="72"/>
      <c r="T79" s="72"/>
      <c r="U79" s="72"/>
    </row>
    <row r="80" spans="8:21" ht="81" customHeight="1">
      <c r="H80" s="69"/>
      <c r="I80" s="69"/>
      <c r="J80" s="69"/>
      <c r="K80" s="69"/>
      <c r="L80" s="70"/>
      <c r="M80" s="71"/>
      <c r="N80" s="69"/>
      <c r="O80" s="69"/>
      <c r="P80" s="69"/>
      <c r="Q80" s="72"/>
      <c r="R80" s="72"/>
      <c r="S80" s="72"/>
      <c r="T80" s="72"/>
      <c r="U80" s="72"/>
    </row>
    <row r="81" spans="8:21" ht="81" customHeight="1">
      <c r="H81" s="69"/>
      <c r="I81" s="69"/>
      <c r="J81" s="69"/>
      <c r="K81" s="69"/>
      <c r="L81" s="70"/>
      <c r="M81" s="71"/>
      <c r="N81" s="69"/>
      <c r="O81" s="69"/>
      <c r="P81" s="69"/>
      <c r="Q81" s="72"/>
      <c r="R81" s="72"/>
      <c r="S81" s="72"/>
      <c r="T81" s="72"/>
      <c r="U81" s="72"/>
    </row>
    <row r="82" spans="8:21" ht="81" customHeight="1">
      <c r="H82" s="69"/>
      <c r="I82" s="69"/>
      <c r="J82" s="69"/>
      <c r="K82" s="69"/>
      <c r="L82" s="70"/>
      <c r="M82" s="71"/>
      <c r="N82" s="69"/>
      <c r="O82" s="69"/>
      <c r="P82" s="69"/>
      <c r="Q82" s="72"/>
      <c r="R82" s="72"/>
      <c r="S82" s="72"/>
      <c r="T82" s="72"/>
      <c r="U82" s="72"/>
    </row>
    <row r="83" spans="8:21" ht="81" customHeight="1">
      <c r="H83" s="69"/>
      <c r="I83" s="69"/>
      <c r="J83" s="69"/>
      <c r="K83" s="69"/>
      <c r="L83" s="70"/>
      <c r="M83" s="71"/>
      <c r="N83" s="69"/>
      <c r="O83" s="69"/>
      <c r="P83" s="69"/>
      <c r="Q83" s="72"/>
      <c r="R83" s="72"/>
      <c r="S83" s="72"/>
      <c r="T83" s="72"/>
      <c r="U83" s="72"/>
    </row>
    <row r="84" spans="8:21" ht="81" customHeight="1">
      <c r="H84" s="69"/>
      <c r="I84" s="69"/>
      <c r="J84" s="69"/>
      <c r="K84" s="69"/>
      <c r="L84" s="70"/>
      <c r="M84" s="71"/>
      <c r="N84" s="69"/>
      <c r="O84" s="69"/>
      <c r="P84" s="69"/>
      <c r="Q84" s="72"/>
      <c r="R84" s="72"/>
      <c r="S84" s="72"/>
      <c r="T84" s="72"/>
      <c r="U84" s="72"/>
    </row>
    <row r="85" spans="8:21" ht="81" customHeight="1">
      <c r="H85" s="69"/>
      <c r="I85" s="69"/>
      <c r="J85" s="69"/>
      <c r="K85" s="69"/>
      <c r="L85" s="70"/>
      <c r="M85" s="71"/>
      <c r="N85" s="69"/>
      <c r="O85" s="69"/>
      <c r="P85" s="69"/>
      <c r="Q85" s="72"/>
      <c r="R85" s="72"/>
      <c r="S85" s="72"/>
      <c r="T85" s="72"/>
      <c r="U85" s="72"/>
    </row>
    <row r="86" spans="8:21" ht="81" customHeight="1">
      <c r="H86" s="69"/>
      <c r="I86" s="69"/>
      <c r="J86" s="69"/>
      <c r="K86" s="69"/>
      <c r="L86" s="70"/>
      <c r="M86" s="71"/>
      <c r="N86" s="69"/>
      <c r="O86" s="69"/>
      <c r="P86" s="69"/>
      <c r="Q86" s="72"/>
      <c r="R86" s="72"/>
      <c r="S86" s="72"/>
      <c r="T86" s="72"/>
      <c r="U86" s="72"/>
    </row>
    <row r="87" spans="8:21" ht="81" customHeight="1">
      <c r="H87" s="69"/>
      <c r="I87" s="69"/>
      <c r="J87" s="69"/>
      <c r="K87" s="69"/>
      <c r="L87" s="70"/>
      <c r="M87" s="71"/>
      <c r="N87" s="69"/>
      <c r="O87" s="69"/>
      <c r="P87" s="69"/>
      <c r="Q87" s="72"/>
      <c r="R87" s="72"/>
      <c r="S87" s="72"/>
      <c r="T87" s="72"/>
      <c r="U87" s="72"/>
    </row>
    <row r="88" spans="8:21" ht="81" customHeight="1">
      <c r="H88" s="69"/>
      <c r="I88" s="69"/>
      <c r="J88" s="69"/>
      <c r="K88" s="69"/>
      <c r="L88" s="70"/>
      <c r="M88" s="71"/>
      <c r="N88" s="69"/>
      <c r="O88" s="69"/>
      <c r="P88" s="69"/>
      <c r="Q88" s="72"/>
      <c r="R88" s="72"/>
      <c r="S88" s="72"/>
      <c r="T88" s="72"/>
      <c r="U88" s="72"/>
    </row>
    <row r="89" spans="8:21" ht="81" customHeight="1">
      <c r="H89" s="69"/>
      <c r="I89" s="69"/>
      <c r="J89" s="69"/>
      <c r="K89" s="69"/>
      <c r="L89" s="70"/>
      <c r="M89" s="71"/>
      <c r="N89" s="69"/>
      <c r="O89" s="69"/>
      <c r="P89" s="69"/>
      <c r="Q89" s="72"/>
      <c r="R89" s="72"/>
      <c r="S89" s="72"/>
      <c r="T89" s="72"/>
      <c r="U89" s="72"/>
    </row>
    <row r="90" spans="8:21" ht="81" customHeight="1">
      <c r="H90" s="69"/>
      <c r="I90" s="69"/>
      <c r="J90" s="69"/>
      <c r="K90" s="69"/>
      <c r="L90" s="70"/>
      <c r="M90" s="71"/>
      <c r="N90" s="69"/>
      <c r="O90" s="69"/>
      <c r="P90" s="69"/>
      <c r="Q90" s="72"/>
      <c r="R90" s="72"/>
      <c r="S90" s="72"/>
      <c r="T90" s="72"/>
      <c r="U90" s="72"/>
    </row>
    <row r="91" spans="8:21" ht="81" customHeight="1">
      <c r="H91" s="69"/>
      <c r="I91" s="69"/>
      <c r="J91" s="69"/>
      <c r="K91" s="69"/>
      <c r="L91" s="70"/>
      <c r="M91" s="71"/>
      <c r="N91" s="69"/>
      <c r="O91" s="69"/>
      <c r="P91" s="69"/>
      <c r="Q91" s="72"/>
      <c r="R91" s="72"/>
      <c r="S91" s="72"/>
      <c r="T91" s="72"/>
      <c r="U91" s="72"/>
    </row>
    <row r="92" spans="8:21" ht="81" customHeight="1">
      <c r="H92" s="69"/>
      <c r="I92" s="69"/>
      <c r="J92" s="69"/>
      <c r="K92" s="69"/>
      <c r="L92" s="70"/>
      <c r="M92" s="71"/>
      <c r="N92" s="69"/>
      <c r="O92" s="69"/>
      <c r="P92" s="69"/>
      <c r="Q92" s="72"/>
      <c r="R92" s="72"/>
      <c r="S92" s="72"/>
      <c r="T92" s="72"/>
      <c r="U92" s="72"/>
    </row>
    <row r="93" spans="8:21" ht="81" customHeight="1">
      <c r="H93" s="69"/>
      <c r="I93" s="69"/>
      <c r="J93" s="69"/>
      <c r="K93" s="69"/>
      <c r="L93" s="70"/>
      <c r="M93" s="71"/>
      <c r="N93" s="69"/>
      <c r="O93" s="69"/>
      <c r="P93" s="69"/>
      <c r="Q93" s="72"/>
      <c r="R93" s="72"/>
      <c r="S93" s="72"/>
      <c r="T93" s="72"/>
      <c r="U93" s="72"/>
    </row>
    <row r="94" spans="8:21" ht="81" customHeight="1">
      <c r="H94" s="69"/>
      <c r="I94" s="69"/>
      <c r="J94" s="69"/>
      <c r="K94" s="69"/>
      <c r="L94" s="70"/>
      <c r="M94" s="71"/>
      <c r="N94" s="69"/>
      <c r="O94" s="69"/>
      <c r="P94" s="69"/>
      <c r="Q94" s="72"/>
      <c r="R94" s="72"/>
      <c r="S94" s="72"/>
      <c r="T94" s="72"/>
      <c r="U94" s="72"/>
    </row>
    <row r="95" spans="8:21" ht="81" customHeight="1">
      <c r="H95" s="69"/>
      <c r="I95" s="69"/>
      <c r="J95" s="69"/>
      <c r="K95" s="69"/>
      <c r="L95" s="70"/>
      <c r="M95" s="71"/>
      <c r="N95" s="69"/>
      <c r="O95" s="69"/>
      <c r="P95" s="69"/>
      <c r="Q95" s="72"/>
      <c r="R95" s="72"/>
      <c r="S95" s="72"/>
      <c r="T95" s="72"/>
      <c r="U95" s="72"/>
    </row>
    <row r="96" spans="8:21" ht="81" customHeight="1">
      <c r="H96" s="69"/>
      <c r="I96" s="69"/>
      <c r="J96" s="69"/>
      <c r="K96" s="69"/>
      <c r="L96" s="70"/>
      <c r="M96" s="71"/>
      <c r="N96" s="69"/>
      <c r="O96" s="69"/>
      <c r="P96" s="69"/>
      <c r="Q96" s="72"/>
      <c r="R96" s="72"/>
      <c r="S96" s="72"/>
      <c r="T96" s="72"/>
      <c r="U96" s="72"/>
    </row>
    <row r="97" spans="8:21" ht="81" customHeight="1">
      <c r="H97" s="69"/>
      <c r="I97" s="69"/>
      <c r="J97" s="69"/>
      <c r="K97" s="69"/>
      <c r="L97" s="70"/>
      <c r="M97" s="71"/>
      <c r="N97" s="69"/>
      <c r="O97" s="69"/>
      <c r="P97" s="69"/>
      <c r="Q97" s="72"/>
      <c r="R97" s="72"/>
      <c r="S97" s="72"/>
      <c r="T97" s="72"/>
      <c r="U97" s="72"/>
    </row>
    <row r="98" spans="8:21" ht="81" customHeight="1">
      <c r="H98" s="69"/>
      <c r="I98" s="69"/>
      <c r="J98" s="69"/>
      <c r="K98" s="69"/>
      <c r="L98" s="70"/>
      <c r="M98" s="71"/>
      <c r="N98" s="69"/>
      <c r="O98" s="69"/>
      <c r="P98" s="69"/>
      <c r="Q98" s="72"/>
      <c r="R98" s="72"/>
      <c r="S98" s="72"/>
      <c r="T98" s="72"/>
      <c r="U98" s="72"/>
    </row>
    <row r="99" spans="8:21" ht="81" customHeight="1">
      <c r="H99" s="69"/>
      <c r="I99" s="69"/>
      <c r="J99" s="69"/>
      <c r="K99" s="69"/>
      <c r="L99" s="70"/>
      <c r="M99" s="71"/>
      <c r="N99" s="69"/>
      <c r="O99" s="69"/>
      <c r="P99" s="69"/>
      <c r="Q99" s="72"/>
      <c r="R99" s="72"/>
      <c r="S99" s="72"/>
      <c r="T99" s="72"/>
      <c r="U99" s="72"/>
    </row>
    <row r="100" spans="8:21" ht="81" customHeight="1">
      <c r="H100" s="69"/>
      <c r="I100" s="69"/>
      <c r="J100" s="69"/>
      <c r="K100" s="69"/>
      <c r="L100" s="70"/>
      <c r="M100" s="71"/>
      <c r="N100" s="69"/>
      <c r="O100" s="69"/>
      <c r="P100" s="69"/>
      <c r="Q100" s="72"/>
      <c r="R100" s="72"/>
      <c r="S100" s="72"/>
      <c r="T100" s="72"/>
      <c r="U100" s="72"/>
    </row>
    <row r="101" spans="8:21" ht="81" customHeight="1">
      <c r="H101" s="69"/>
      <c r="I101" s="69"/>
      <c r="J101" s="69"/>
      <c r="K101" s="69"/>
      <c r="L101" s="70"/>
      <c r="M101" s="71"/>
      <c r="N101" s="69"/>
      <c r="O101" s="69"/>
      <c r="P101" s="69"/>
      <c r="Q101" s="72"/>
      <c r="R101" s="72"/>
      <c r="S101" s="72"/>
      <c r="T101" s="72"/>
      <c r="U101" s="72"/>
    </row>
    <row r="102" spans="8:21" ht="81" customHeight="1">
      <c r="H102" s="69"/>
      <c r="I102" s="69"/>
      <c r="J102" s="69"/>
      <c r="K102" s="69"/>
      <c r="L102" s="70"/>
      <c r="M102" s="71"/>
      <c r="N102" s="69"/>
      <c r="O102" s="69"/>
      <c r="P102" s="69"/>
      <c r="Q102" s="72"/>
      <c r="R102" s="72"/>
      <c r="S102" s="72"/>
      <c r="T102" s="72"/>
      <c r="U102" s="72"/>
    </row>
    <row r="103" spans="8:21" ht="81" customHeight="1">
      <c r="H103" s="69"/>
      <c r="I103" s="69"/>
      <c r="J103" s="69"/>
      <c r="K103" s="69"/>
      <c r="L103" s="70"/>
      <c r="M103" s="71"/>
      <c r="N103" s="69"/>
      <c r="O103" s="69"/>
      <c r="P103" s="69"/>
      <c r="Q103" s="72"/>
      <c r="R103" s="72"/>
      <c r="S103" s="72"/>
      <c r="T103" s="72"/>
      <c r="U103" s="72"/>
    </row>
    <row r="104" spans="8:21" ht="81" customHeight="1">
      <c r="H104" s="69"/>
      <c r="I104" s="69"/>
      <c r="J104" s="69"/>
      <c r="K104" s="69"/>
      <c r="L104" s="70"/>
      <c r="M104" s="71"/>
      <c r="N104" s="69"/>
      <c r="O104" s="69"/>
      <c r="P104" s="69"/>
      <c r="Q104" s="72"/>
      <c r="R104" s="72"/>
      <c r="S104" s="72"/>
      <c r="T104" s="72"/>
      <c r="U104" s="72"/>
    </row>
    <row r="105" spans="8:21" ht="81" customHeight="1">
      <c r="H105" s="69"/>
      <c r="I105" s="69"/>
      <c r="J105" s="69"/>
      <c r="K105" s="69"/>
      <c r="L105" s="70"/>
      <c r="M105" s="71"/>
      <c r="N105" s="69"/>
      <c r="O105" s="69"/>
      <c r="P105" s="69"/>
      <c r="Q105" s="72"/>
      <c r="R105" s="72"/>
      <c r="S105" s="72"/>
      <c r="T105" s="72"/>
      <c r="U105" s="72"/>
    </row>
  </sheetData>
  <mergeCells count="24">
    <mergeCell ref="N4:N5"/>
    <mergeCell ref="A1:X1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W4:W5"/>
    <mergeCell ref="X4:X5"/>
    <mergeCell ref="O4:O5"/>
    <mergeCell ref="P4:P5"/>
    <mergeCell ref="Q4:Q5"/>
    <mergeCell ref="R4:R5"/>
    <mergeCell ref="S4:S5"/>
    <mergeCell ref="T4:V4"/>
  </mergeCells>
  <phoneticPr fontId="5" type="noConversion"/>
  <pageMargins left="0.28999999999999998" right="0" top="0.70833333333333304" bottom="3.9370078740157501E-2" header="0" footer="0"/>
  <pageSetup paperSize="9"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汇总表</vt:lpstr>
      <vt:lpstr>汇总表!Print_Area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</dc:creator>
  <cp:lastModifiedBy>杨丹</cp:lastModifiedBy>
  <dcterms:created xsi:type="dcterms:W3CDTF">2022-08-19T01:38:29Z</dcterms:created>
  <dcterms:modified xsi:type="dcterms:W3CDTF">2022-08-19T02:59:48Z</dcterms:modified>
</cp:coreProperties>
</file>